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zuyoshi\Google ドライブ\自作TRPG\W&amp;W\ルール\キャラクターシート\"/>
    </mc:Choice>
  </mc:AlternateContent>
  <xr:revisionPtr revIDLastSave="0" documentId="8_{7AD1C021-129B-464B-8B19-C36C13E1C932}" xr6:coauthVersionLast="38" xr6:coauthVersionMax="38" xr10:uidLastSave="{00000000-0000-0000-0000-000000000000}"/>
  <bookViews>
    <workbookView xWindow="32760" yWindow="32760" windowWidth="24120" windowHeight="13605"/>
  </bookViews>
  <sheets>
    <sheet name="キャラクターシート" sheetId="1" r:id="rId1"/>
  </sheets>
  <definedNames>
    <definedName name="_xlnm.Print_Area" localSheetId="0">キャラクターシート!$A$1:$BX$68</definedName>
  </definedNames>
  <calcPr calcId="181029"/>
</workbook>
</file>

<file path=xl/calcChain.xml><?xml version="1.0" encoding="utf-8"?>
<calcChain xmlns="http://schemas.openxmlformats.org/spreadsheetml/2006/main">
  <c r="BW4" i="1" l="1"/>
  <c r="BZ4" i="1"/>
  <c r="BW5" i="1"/>
  <c r="BZ5" i="1"/>
  <c r="BW6" i="1"/>
  <c r="BZ6" i="1"/>
  <c r="BW7" i="1"/>
  <c r="BZ7" i="1"/>
  <c r="F8" i="1"/>
  <c r="H8" i="1"/>
  <c r="J8" i="1"/>
  <c r="L8" i="1"/>
  <c r="N8" i="1"/>
  <c r="P8" i="1"/>
  <c r="R8" i="1"/>
  <c r="T8" i="1"/>
  <c r="V8" i="1"/>
  <c r="X8" i="1"/>
  <c r="Z8" i="1"/>
  <c r="AD8" i="1"/>
  <c r="BW8" i="1"/>
  <c r="BZ8" i="1"/>
  <c r="F9" i="1"/>
  <c r="H9" i="1"/>
  <c r="J9" i="1"/>
  <c r="L9" i="1"/>
  <c r="N9" i="1"/>
  <c r="P9" i="1"/>
  <c r="R9" i="1"/>
  <c r="T9" i="1"/>
  <c r="V9" i="1"/>
  <c r="X9" i="1"/>
  <c r="Z9" i="1"/>
  <c r="BW9" i="1"/>
  <c r="BZ9" i="1" s="1"/>
  <c r="F10" i="1"/>
  <c r="H10" i="1"/>
  <c r="J10" i="1"/>
  <c r="L10" i="1"/>
  <c r="N10" i="1"/>
  <c r="P10" i="1"/>
  <c r="R10" i="1"/>
  <c r="T10" i="1"/>
  <c r="V10" i="1"/>
  <c r="X10" i="1"/>
  <c r="Z10" i="1"/>
  <c r="BW10" i="1"/>
  <c r="BZ10" i="1"/>
  <c r="F11" i="1"/>
  <c r="H11" i="1"/>
  <c r="J11" i="1"/>
  <c r="L11" i="1"/>
  <c r="N11" i="1"/>
  <c r="P11" i="1"/>
  <c r="R11" i="1"/>
  <c r="T11" i="1"/>
  <c r="V11" i="1"/>
  <c r="X11" i="1"/>
  <c r="Z11" i="1"/>
  <c r="AD11" i="1"/>
  <c r="BW11" i="1"/>
  <c r="BZ11" i="1"/>
  <c r="F12" i="1"/>
  <c r="H12" i="1"/>
  <c r="J12" i="1"/>
  <c r="L12" i="1"/>
  <c r="N12" i="1"/>
  <c r="P12" i="1"/>
  <c r="R12" i="1"/>
  <c r="T12" i="1"/>
  <c r="V12" i="1"/>
  <c r="X12" i="1"/>
  <c r="Z12" i="1"/>
  <c r="BW12" i="1"/>
  <c r="BZ12" i="1" s="1"/>
  <c r="F13" i="1"/>
  <c r="H13" i="1"/>
  <c r="J13" i="1"/>
  <c r="L13" i="1"/>
  <c r="N13" i="1"/>
  <c r="P13" i="1"/>
  <c r="R13" i="1"/>
  <c r="T13" i="1"/>
  <c r="V13" i="1"/>
  <c r="X13" i="1"/>
  <c r="Z13" i="1"/>
  <c r="BW13" i="1"/>
  <c r="BZ13" i="1"/>
  <c r="F14" i="1"/>
  <c r="H14" i="1"/>
  <c r="J14" i="1"/>
  <c r="L14" i="1"/>
  <c r="N14" i="1"/>
  <c r="P14" i="1"/>
  <c r="R14" i="1"/>
  <c r="T14" i="1"/>
  <c r="V14" i="1"/>
  <c r="X14" i="1"/>
  <c r="Z14" i="1"/>
  <c r="AD14" i="1"/>
  <c r="BW14" i="1"/>
  <c r="BZ14" i="1"/>
  <c r="F15" i="1"/>
  <c r="H15" i="1"/>
  <c r="J15" i="1"/>
  <c r="L15" i="1"/>
  <c r="N15" i="1"/>
  <c r="P15" i="1"/>
  <c r="R15" i="1"/>
  <c r="T15" i="1"/>
  <c r="V15" i="1"/>
  <c r="X15" i="1"/>
  <c r="Z15" i="1"/>
  <c r="BW15" i="1"/>
  <c r="BZ15" i="1" s="1"/>
  <c r="BW16" i="1"/>
  <c r="BZ16" i="1" s="1"/>
  <c r="L18" i="1"/>
  <c r="N18" i="1"/>
  <c r="P18" i="1"/>
  <c r="R18" i="1"/>
  <c r="T18" i="1"/>
  <c r="V18" i="1"/>
  <c r="X18" i="1"/>
  <c r="Z18" i="1"/>
  <c r="AB18" i="1"/>
  <c r="AD18" i="1"/>
  <c r="AF18" i="1"/>
  <c r="L19" i="1"/>
  <c r="N19" i="1"/>
  <c r="P19" i="1"/>
  <c r="R19" i="1"/>
  <c r="T19" i="1"/>
  <c r="V19" i="1"/>
  <c r="X19" i="1"/>
  <c r="Z19" i="1"/>
  <c r="AB19" i="1"/>
  <c r="AD19" i="1"/>
  <c r="AF19" i="1"/>
  <c r="L20" i="1"/>
  <c r="N20" i="1"/>
  <c r="P20" i="1"/>
  <c r="R20" i="1"/>
  <c r="T20" i="1"/>
  <c r="V20" i="1"/>
  <c r="X20" i="1"/>
  <c r="Z20" i="1"/>
  <c r="AB20" i="1"/>
  <c r="AD20" i="1"/>
  <c r="AF20" i="1"/>
  <c r="L21" i="1"/>
  <c r="N21" i="1"/>
  <c r="P21" i="1"/>
  <c r="R21" i="1"/>
  <c r="T21" i="1"/>
  <c r="V21" i="1"/>
  <c r="X21" i="1"/>
  <c r="Z21" i="1"/>
  <c r="AB21" i="1"/>
  <c r="AD21" i="1"/>
  <c r="AF21" i="1"/>
  <c r="BW21" i="1"/>
  <c r="BZ21" i="1"/>
  <c r="L22" i="1"/>
  <c r="N22" i="1"/>
  <c r="P22" i="1"/>
  <c r="R22" i="1"/>
  <c r="T22" i="1"/>
  <c r="V22" i="1"/>
  <c r="X22" i="1"/>
  <c r="Z22" i="1"/>
  <c r="AB22" i="1"/>
  <c r="AD22" i="1"/>
  <c r="AF22" i="1"/>
  <c r="BW22" i="1"/>
  <c r="BZ22" i="1" s="1"/>
  <c r="L23" i="1"/>
  <c r="N23" i="1"/>
  <c r="P23" i="1"/>
  <c r="R23" i="1"/>
  <c r="T23" i="1"/>
  <c r="V23" i="1"/>
  <c r="X23" i="1"/>
  <c r="Z23" i="1"/>
  <c r="AB23" i="1"/>
  <c r="AD23" i="1"/>
  <c r="AF23" i="1"/>
  <c r="BW23" i="1"/>
  <c r="BZ23" i="1" s="1"/>
  <c r="L24" i="1"/>
  <c r="N24" i="1"/>
  <c r="P24" i="1"/>
  <c r="R24" i="1"/>
  <c r="T24" i="1"/>
  <c r="V24" i="1"/>
  <c r="X24" i="1"/>
  <c r="Z24" i="1"/>
  <c r="AB24" i="1"/>
  <c r="AD24" i="1"/>
  <c r="AF24" i="1"/>
  <c r="BW24" i="1"/>
  <c r="BZ24" i="1" s="1"/>
  <c r="L25" i="1"/>
  <c r="N25" i="1"/>
  <c r="P25" i="1"/>
  <c r="R25" i="1"/>
  <c r="T25" i="1"/>
  <c r="V25" i="1"/>
  <c r="X25" i="1"/>
  <c r="Z25" i="1"/>
  <c r="AB25" i="1"/>
  <c r="AD25" i="1"/>
  <c r="AF25" i="1"/>
  <c r="BW25" i="1"/>
  <c r="BZ25" i="1"/>
  <c r="L26" i="1"/>
  <c r="N26" i="1"/>
  <c r="P26" i="1"/>
  <c r="R26" i="1"/>
  <c r="T26" i="1"/>
  <c r="V26" i="1"/>
  <c r="X26" i="1"/>
  <c r="Z26" i="1"/>
  <c r="AB26" i="1"/>
  <c r="AD26" i="1"/>
  <c r="AF26" i="1"/>
  <c r="BW26" i="1"/>
  <c r="BZ26" i="1" s="1"/>
  <c r="L27" i="1"/>
  <c r="N27" i="1"/>
  <c r="P27" i="1"/>
  <c r="R27" i="1"/>
  <c r="T27" i="1"/>
  <c r="V27" i="1"/>
  <c r="X27" i="1"/>
  <c r="Z27" i="1"/>
  <c r="AB27" i="1"/>
  <c r="AD27" i="1"/>
  <c r="AF27" i="1"/>
  <c r="BW27" i="1"/>
  <c r="BZ27" i="1"/>
  <c r="L28" i="1"/>
  <c r="N28" i="1"/>
  <c r="P28" i="1"/>
  <c r="R28" i="1"/>
  <c r="T28" i="1"/>
  <c r="V28" i="1"/>
  <c r="X28" i="1"/>
  <c r="Z28" i="1"/>
  <c r="AB28" i="1"/>
  <c r="AD28" i="1"/>
  <c r="AF28" i="1"/>
  <c r="BW28" i="1"/>
  <c r="BZ28" i="1" s="1"/>
  <c r="L29" i="1"/>
  <c r="N29" i="1"/>
  <c r="P29" i="1"/>
  <c r="R29" i="1"/>
  <c r="T29" i="1"/>
  <c r="V29" i="1"/>
  <c r="X29" i="1"/>
  <c r="Z29" i="1"/>
  <c r="AB29" i="1"/>
  <c r="AD29" i="1"/>
  <c r="AF29" i="1"/>
  <c r="BW29" i="1"/>
  <c r="BZ29" i="1"/>
  <c r="L30" i="1"/>
  <c r="N30" i="1"/>
  <c r="P30" i="1"/>
  <c r="R30" i="1"/>
  <c r="T30" i="1"/>
  <c r="V30" i="1"/>
  <c r="X30" i="1"/>
  <c r="Z30" i="1"/>
  <c r="AB30" i="1"/>
  <c r="AD30" i="1"/>
  <c r="AF30" i="1"/>
  <c r="BW30" i="1"/>
  <c r="BZ30" i="1" s="1"/>
  <c r="L31" i="1"/>
  <c r="N31" i="1"/>
  <c r="P31" i="1"/>
  <c r="R31" i="1"/>
  <c r="T31" i="1"/>
  <c r="V31" i="1"/>
  <c r="X31" i="1"/>
  <c r="Z31" i="1"/>
  <c r="AB31" i="1"/>
  <c r="AD31" i="1"/>
  <c r="AF31" i="1"/>
  <c r="BW31" i="1"/>
  <c r="BZ31" i="1"/>
  <c r="L32" i="1"/>
  <c r="N32" i="1"/>
  <c r="P32" i="1"/>
  <c r="R32" i="1"/>
  <c r="T32" i="1"/>
  <c r="V32" i="1"/>
  <c r="X32" i="1"/>
  <c r="Z32" i="1"/>
  <c r="AB32" i="1"/>
  <c r="AD32" i="1"/>
  <c r="AF32" i="1"/>
  <c r="BW32" i="1"/>
  <c r="BZ32" i="1" s="1"/>
  <c r="L33" i="1"/>
  <c r="N33" i="1"/>
  <c r="P33" i="1"/>
  <c r="R33" i="1"/>
  <c r="T33" i="1"/>
  <c r="V33" i="1"/>
  <c r="X33" i="1"/>
  <c r="Z33" i="1"/>
  <c r="AB33" i="1"/>
  <c r="AD33" i="1"/>
  <c r="AF33" i="1"/>
  <c r="BW33" i="1"/>
  <c r="BZ33" i="1"/>
  <c r="L34" i="1"/>
  <c r="N34" i="1"/>
  <c r="P34" i="1"/>
  <c r="R34" i="1"/>
  <c r="T34" i="1"/>
  <c r="V34" i="1"/>
  <c r="X34" i="1"/>
  <c r="Z34" i="1"/>
  <c r="AB34" i="1"/>
  <c r="AD34" i="1"/>
  <c r="AF34" i="1"/>
  <c r="BW34" i="1"/>
  <c r="BZ34" i="1" s="1"/>
  <c r="L35" i="1"/>
  <c r="N35" i="1"/>
  <c r="P35" i="1"/>
  <c r="R35" i="1"/>
  <c r="T35" i="1"/>
  <c r="V35" i="1"/>
  <c r="X35" i="1"/>
  <c r="Z35" i="1"/>
  <c r="AB35" i="1"/>
  <c r="AD35" i="1"/>
  <c r="AF35" i="1"/>
  <c r="L36" i="1"/>
  <c r="N36" i="1"/>
  <c r="P36" i="1"/>
  <c r="R36" i="1"/>
  <c r="T36" i="1"/>
  <c r="V36" i="1"/>
  <c r="X36" i="1"/>
  <c r="Z36" i="1"/>
  <c r="AB36" i="1"/>
  <c r="AD36" i="1"/>
  <c r="AF36" i="1"/>
  <c r="BW38" i="1"/>
  <c r="BZ38" i="1" s="1"/>
  <c r="BW39" i="1"/>
  <c r="BZ39" i="1" s="1"/>
  <c r="BW40" i="1"/>
  <c r="BZ40" i="1" s="1"/>
  <c r="BW41" i="1"/>
  <c r="BZ41" i="1" s="1"/>
  <c r="BW42" i="1"/>
  <c r="BZ42" i="1" s="1"/>
  <c r="BW43" i="1"/>
  <c r="BZ43" i="1" s="1"/>
  <c r="BW44" i="1"/>
  <c r="BZ44" i="1" s="1"/>
  <c r="BW45" i="1"/>
  <c r="BZ45" i="1" s="1"/>
  <c r="BZ46" i="1"/>
  <c r="BZ47" i="1"/>
  <c r="BZ48" i="1"/>
  <c r="BZ49" i="1"/>
  <c r="BZ50" i="1"/>
  <c r="BZ51" i="1"/>
  <c r="BW52" i="1"/>
  <c r="BZ52" i="1" s="1"/>
  <c r="BW53" i="1"/>
  <c r="BZ53" i="1" s="1"/>
  <c r="BW54" i="1"/>
  <c r="BZ54" i="1" s="1"/>
  <c r="BW55" i="1"/>
  <c r="BZ55" i="1" s="1"/>
  <c r="BW56" i="1"/>
  <c r="BZ56" i="1" s="1"/>
  <c r="BW57" i="1"/>
  <c r="BZ57" i="1" s="1"/>
  <c r="BW58" i="1"/>
  <c r="BZ58" i="1" s="1"/>
  <c r="BW59" i="1"/>
  <c r="BZ59" i="1" s="1"/>
  <c r="BW60" i="1"/>
  <c r="BZ60" i="1" s="1"/>
  <c r="BW61" i="1"/>
  <c r="BZ61" i="1" s="1"/>
  <c r="AK62" i="1"/>
  <c r="BW62" i="1"/>
  <c r="BZ62" i="1"/>
  <c r="BW63" i="1"/>
  <c r="BZ63" i="1"/>
  <c r="BW64" i="1"/>
  <c r="BZ64" i="1"/>
  <c r="BW65" i="1"/>
  <c r="BZ65" i="1"/>
  <c r="BW66" i="1"/>
  <c r="BZ66" i="1"/>
  <c r="BW67" i="1"/>
  <c r="BZ67" i="1"/>
  <c r="C71" i="1"/>
  <c r="BC72" i="1"/>
  <c r="BC73" i="1"/>
  <c r="BC74" i="1"/>
  <c r="BC75" i="1"/>
  <c r="BC76" i="1"/>
  <c r="BW68" i="1" l="1"/>
  <c r="BZ68" i="1" s="1"/>
  <c r="BW17" i="1"/>
  <c r="BZ17" i="1" s="1"/>
  <c r="AY72" i="1" s="1"/>
  <c r="AQ74" i="1" l="1"/>
  <c r="AQ75" i="1"/>
  <c r="AQ73" i="1"/>
</calcChain>
</file>

<file path=xl/comments1.xml><?xml version="1.0" encoding="utf-8"?>
<comments xmlns="http://schemas.openxmlformats.org/spreadsheetml/2006/main">
  <authors>
    <author>kazuyoshi</author>
  </authors>
  <commentList>
    <comment ref="A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人間は通常2ｍ/2AP
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（QUI+INT）/4+5+&lt;戦闘経験&gt;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片手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両手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通常はＷＩＬと同じ値
</t>
        </r>
      </text>
    </comment>
    <comment ref="C44" authorId="0" shapeId="0">
      <text>
        <r>
          <rPr>
            <sz val="9"/>
            <color indexed="81"/>
            <rFont val="ＭＳ Ｐゴシック"/>
            <family val="3"/>
            <charset val="128"/>
          </rPr>
          <t>ＣＯＮ+種族基本値（人間は10）</t>
        </r>
      </text>
    </comment>
  </commentList>
</comments>
</file>

<file path=xl/sharedStrings.xml><?xml version="1.0" encoding="utf-8"?>
<sst xmlns="http://schemas.openxmlformats.org/spreadsheetml/2006/main" count="294" uniqueCount="170">
  <si>
    <t>基本能力値</t>
    <rPh sb="0" eb="2">
      <t>キホン</t>
    </rPh>
    <rPh sb="2" eb="4">
      <t>ノウリョク</t>
    </rPh>
    <rPh sb="4" eb="5">
      <t>チ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</si>
  <si>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</si>
  <si>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</si>
  <si>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</si>
  <si>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</si>
  <si>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種族</t>
    <rPh sb="0" eb="2">
      <t>シュゾク</t>
    </rPh>
    <phoneticPr fontId="1"/>
  </si>
  <si>
    <t>出生国</t>
    <rPh sb="0" eb="2">
      <t>シュッセイ</t>
    </rPh>
    <rPh sb="2" eb="3">
      <t>コク</t>
    </rPh>
    <phoneticPr fontId="1"/>
  </si>
  <si>
    <t>×２</t>
    <phoneticPr fontId="1"/>
  </si>
  <si>
    <t>×３</t>
    <phoneticPr fontId="1"/>
  </si>
  <si>
    <t>レベル</t>
    <phoneticPr fontId="1"/>
  </si>
  <si>
    <t>STR</t>
    <phoneticPr fontId="1"/>
  </si>
  <si>
    <t>QUI</t>
    <phoneticPr fontId="1"/>
  </si>
  <si>
    <t>CHA</t>
    <phoneticPr fontId="1"/>
  </si>
  <si>
    <t>技能</t>
    <rPh sb="0" eb="2">
      <t>ギノウ</t>
    </rPh>
    <phoneticPr fontId="1"/>
  </si>
  <si>
    <t>修正</t>
    <rPh sb="0" eb="2">
      <t>シュウセイ</t>
    </rPh>
    <phoneticPr fontId="1"/>
  </si>
  <si>
    <t>損耗</t>
    <rPh sb="0" eb="2">
      <t>ソンモウ</t>
    </rPh>
    <phoneticPr fontId="1"/>
  </si>
  <si>
    <t>近接武器</t>
    <rPh sb="0" eb="2">
      <t>キンセツ</t>
    </rPh>
    <rPh sb="2" eb="4">
      <t>ブキ</t>
    </rPh>
    <phoneticPr fontId="1"/>
  </si>
  <si>
    <t>遠隔武器</t>
    <rPh sb="0" eb="2">
      <t>エンカク</t>
    </rPh>
    <rPh sb="2" eb="4">
      <t>ブキ</t>
    </rPh>
    <phoneticPr fontId="1"/>
  </si>
  <si>
    <t>射程</t>
    <rPh sb="0" eb="2">
      <t>シャテイ</t>
    </rPh>
    <phoneticPr fontId="1"/>
  </si>
  <si>
    <t>INT</t>
    <phoneticPr fontId="1"/>
  </si>
  <si>
    <t>ENP</t>
    <phoneticPr fontId="1"/>
  </si>
  <si>
    <t>WIL</t>
    <phoneticPr fontId="1"/>
  </si>
  <si>
    <t>防具</t>
    <rPh sb="0" eb="2">
      <t>ボウグ</t>
    </rPh>
    <phoneticPr fontId="1"/>
  </si>
  <si>
    <t>部位</t>
    <rPh sb="0" eb="2">
      <t>ブイ</t>
    </rPh>
    <phoneticPr fontId="1"/>
  </si>
  <si>
    <t>頭部</t>
    <rPh sb="0" eb="2">
      <t>トウブ</t>
    </rPh>
    <phoneticPr fontId="1"/>
  </si>
  <si>
    <t>胸部</t>
    <rPh sb="0" eb="2">
      <t>キョウブ</t>
    </rPh>
    <phoneticPr fontId="1"/>
  </si>
  <si>
    <t>右腕</t>
    <rPh sb="0" eb="2">
      <t>ミギウデ</t>
    </rPh>
    <phoneticPr fontId="1"/>
  </si>
  <si>
    <t>左腕</t>
    <rPh sb="0" eb="2">
      <t>ヒダリウデ</t>
    </rPh>
    <phoneticPr fontId="1"/>
  </si>
  <si>
    <t>腰部</t>
    <rPh sb="0" eb="2">
      <t>ヨウブ</t>
    </rPh>
    <phoneticPr fontId="1"/>
  </si>
  <si>
    <t>右脚</t>
    <rPh sb="0" eb="1">
      <t>ミギ</t>
    </rPh>
    <rPh sb="1" eb="2">
      <t>アシ</t>
    </rPh>
    <phoneticPr fontId="1"/>
  </si>
  <si>
    <t>左脚</t>
    <rPh sb="0" eb="2">
      <t>ヒダリアシ</t>
    </rPh>
    <phoneticPr fontId="1"/>
  </si>
  <si>
    <t>健康状態</t>
    <rPh sb="0" eb="2">
      <t>ケンコウ</t>
    </rPh>
    <rPh sb="2" eb="4">
      <t>ジョウタイ</t>
    </rPh>
    <phoneticPr fontId="1"/>
  </si>
  <si>
    <t>外傷</t>
    <rPh sb="0" eb="2">
      <t>ガイショウ</t>
    </rPh>
    <phoneticPr fontId="1"/>
  </si>
  <si>
    <t>負傷</t>
    <rPh sb="0" eb="2">
      <t>フショウ</t>
    </rPh>
    <phoneticPr fontId="1"/>
  </si>
  <si>
    <t>合計</t>
    <rPh sb="0" eb="2">
      <t>ゴウケイ</t>
    </rPh>
    <phoneticPr fontId="1"/>
  </si>
  <si>
    <t>疾病等</t>
    <rPh sb="0" eb="2">
      <t>シッペイ</t>
    </rPh>
    <rPh sb="2" eb="3">
      <t>トウ</t>
    </rPh>
    <phoneticPr fontId="1"/>
  </si>
  <si>
    <t>疾病</t>
    <rPh sb="0" eb="2">
      <t>シッペイ</t>
    </rPh>
    <phoneticPr fontId="1"/>
  </si>
  <si>
    <t>強度</t>
    <rPh sb="0" eb="2">
      <t>キョウド</t>
    </rPh>
    <phoneticPr fontId="1"/>
  </si>
  <si>
    <t>消耗</t>
    <rPh sb="0" eb="2">
      <t>ショウモウ</t>
    </rPh>
    <phoneticPr fontId="1"/>
  </si>
  <si>
    <t>数量</t>
    <rPh sb="0" eb="2">
      <t>スウリョウ</t>
    </rPh>
    <phoneticPr fontId="1"/>
  </si>
  <si>
    <t>重量</t>
    <rPh sb="0" eb="2">
      <t>ジュウリョウ</t>
    </rPh>
    <phoneticPr fontId="1"/>
  </si>
  <si>
    <t>合計重量</t>
    <rPh sb="0" eb="2">
      <t>ゴウケイ</t>
    </rPh>
    <rPh sb="2" eb="4">
      <t>ジュウリョウ</t>
    </rPh>
    <phoneticPr fontId="1"/>
  </si>
  <si>
    <t>×４</t>
    <phoneticPr fontId="1"/>
  </si>
  <si>
    <t>×５</t>
    <phoneticPr fontId="1"/>
  </si>
  <si>
    <t>×６</t>
    <phoneticPr fontId="1"/>
  </si>
  <si>
    <t>×７</t>
    <phoneticPr fontId="1"/>
  </si>
  <si>
    <t>×８</t>
    <phoneticPr fontId="1"/>
  </si>
  <si>
    <t>×９</t>
    <phoneticPr fontId="1"/>
  </si>
  <si>
    <t>射撃戦闘</t>
    <rPh sb="0" eb="2">
      <t>シャゲキ</t>
    </rPh>
    <rPh sb="2" eb="4">
      <t>セントウ</t>
    </rPh>
    <phoneticPr fontId="1"/>
  </si>
  <si>
    <t>耐久度</t>
    <rPh sb="0" eb="2">
      <t>タイキュウ</t>
    </rPh>
    <rPh sb="2" eb="3">
      <t>ド</t>
    </rPh>
    <phoneticPr fontId="1"/>
  </si>
  <si>
    <t>/</t>
    <phoneticPr fontId="1"/>
  </si>
  <si>
    <t>近接戦闘</t>
    <rPh sb="0" eb="2">
      <t>キンセツ</t>
    </rPh>
    <rPh sb="2" eb="4">
      <t>セントウ</t>
    </rPh>
    <phoneticPr fontId="1"/>
  </si>
  <si>
    <t>命中部位判定</t>
    <rPh sb="0" eb="2">
      <t>メイチュウ</t>
    </rPh>
    <rPh sb="2" eb="4">
      <t>ブイ</t>
    </rPh>
    <rPh sb="4" eb="6">
      <t>ハンテイ</t>
    </rPh>
    <phoneticPr fontId="1"/>
  </si>
  <si>
    <t>％Die　Roll</t>
    <phoneticPr fontId="1"/>
  </si>
  <si>
    <t>防御コード</t>
    <rPh sb="0" eb="2">
      <t>ボウギョ</t>
    </rPh>
    <phoneticPr fontId="1"/>
  </si>
  <si>
    <t>正面</t>
    <rPh sb="0" eb="2">
      <t>ショウメン</t>
    </rPh>
    <phoneticPr fontId="1"/>
  </si>
  <si>
    <t>背面</t>
    <rPh sb="0" eb="2">
      <t>ハイメン</t>
    </rPh>
    <phoneticPr fontId="1"/>
  </si>
  <si>
    <t>～</t>
    <phoneticPr fontId="1"/>
  </si>
  <si>
    <t>～</t>
    <phoneticPr fontId="1"/>
  </si>
  <si>
    <t>AP</t>
    <phoneticPr fontId="1"/>
  </si>
  <si>
    <t>貫通</t>
    <rPh sb="0" eb="2">
      <t>カンツウ</t>
    </rPh>
    <phoneticPr fontId="1"/>
  </si>
  <si>
    <t>鋭利度</t>
    <rPh sb="0" eb="2">
      <t>エイリ</t>
    </rPh>
    <rPh sb="2" eb="3">
      <t>ド</t>
    </rPh>
    <phoneticPr fontId="1"/>
  </si>
  <si>
    <t>打撃度</t>
    <rPh sb="0" eb="2">
      <t>ダゲキ</t>
    </rPh>
    <rPh sb="2" eb="3">
      <t>ド</t>
    </rPh>
    <phoneticPr fontId="1"/>
  </si>
  <si>
    <t>間隙値</t>
    <rPh sb="0" eb="2">
      <t>カンゲキ</t>
    </rPh>
    <rPh sb="2" eb="3">
      <t>チ</t>
    </rPh>
    <phoneticPr fontId="1"/>
  </si>
  <si>
    <t>DEX</t>
    <phoneticPr fontId="1"/>
  </si>
  <si>
    <t>CON</t>
    <phoneticPr fontId="1"/>
  </si>
  <si>
    <t>能力値</t>
    <rPh sb="0" eb="2">
      <t>ノウリョク</t>
    </rPh>
    <rPh sb="2" eb="3">
      <t>チ</t>
    </rPh>
    <phoneticPr fontId="1"/>
  </si>
  <si>
    <t>基本
ＡＰ</t>
    <rPh sb="0" eb="2">
      <t>キホン</t>
    </rPh>
    <phoneticPr fontId="1"/>
  </si>
  <si>
    <t>残余
ＡＰ</t>
    <rPh sb="0" eb="2">
      <t>ザンヨ</t>
    </rPh>
    <phoneticPr fontId="1"/>
  </si>
  <si>
    <t>ＡＰ
修正</t>
    <rPh sb="3" eb="5">
      <t>シュウセイ</t>
    </rPh>
    <phoneticPr fontId="1"/>
  </si>
  <si>
    <t>重傷値</t>
    <rPh sb="0" eb="2">
      <t>ジュウショウ</t>
    </rPh>
    <rPh sb="2" eb="3">
      <t>チ</t>
    </rPh>
    <phoneticPr fontId="1"/>
  </si>
  <si>
    <t>移動力</t>
    <rPh sb="0" eb="2">
      <t>イドウ</t>
    </rPh>
    <rPh sb="2" eb="3">
      <t>リョク</t>
    </rPh>
    <phoneticPr fontId="1"/>
  </si>
  <si>
    <t>QUI DEX 修正</t>
    <rPh sb="8" eb="10">
      <t>シュウセイ</t>
    </rPh>
    <phoneticPr fontId="1"/>
  </si>
  <si>
    <t>ＡＰ修正</t>
    <rPh sb="2" eb="4">
      <t>シュウセイ</t>
    </rPh>
    <phoneticPr fontId="1"/>
  </si>
  <si>
    <t>2STR</t>
    <phoneticPr fontId="1"/>
  </si>
  <si>
    <t>3STR</t>
    <phoneticPr fontId="1"/>
  </si>
  <si>
    <t>5STR</t>
    <phoneticPr fontId="1"/>
  </si>
  <si>
    <t>10STR</t>
    <phoneticPr fontId="1"/>
  </si>
  <si>
    <t>単重量</t>
    <rPh sb="0" eb="1">
      <t>タン</t>
    </rPh>
    <rPh sb="1" eb="3">
      <t>ジュウリョウ</t>
    </rPh>
    <phoneticPr fontId="1"/>
  </si>
  <si>
    <t>最低</t>
    <rPh sb="0" eb="2">
      <t>サイテイ</t>
    </rPh>
    <phoneticPr fontId="1"/>
  </si>
  <si>
    <t>直接
減少</t>
    <rPh sb="0" eb="2">
      <t>チョクセツ</t>
    </rPh>
    <rPh sb="3" eb="5">
      <t>ゲンショウ</t>
    </rPh>
    <phoneticPr fontId="1"/>
  </si>
  <si>
    <t>残余</t>
    <rPh sb="0" eb="2">
      <t>ザンヨ</t>
    </rPh>
    <phoneticPr fontId="1"/>
  </si>
  <si>
    <t>自失</t>
    <rPh sb="0" eb="2">
      <t>ジシツ</t>
    </rPh>
    <phoneticPr fontId="1"/>
  </si>
  <si>
    <t>状態異常</t>
    <rPh sb="0" eb="2">
      <t>ジョウタイ</t>
    </rPh>
    <rPh sb="2" eb="4">
      <t>イジョウ</t>
    </rPh>
    <phoneticPr fontId="1"/>
  </si>
  <si>
    <t>通常移動</t>
    <rPh sb="0" eb="2">
      <t>ツウジョウ</t>
    </rPh>
    <rPh sb="2" eb="4">
      <t>イドウ</t>
    </rPh>
    <phoneticPr fontId="1"/>
  </si>
  <si>
    <t>走行移動</t>
    <rPh sb="0" eb="2">
      <t>ソウコウ</t>
    </rPh>
    <rPh sb="2" eb="4">
      <t>イドウ</t>
    </rPh>
    <phoneticPr fontId="1"/>
  </si>
  <si>
    <t>ＳＴＲ　打撃度修正</t>
    <rPh sb="4" eb="6">
      <t>ダゲキ</t>
    </rPh>
    <rPh sb="6" eb="7">
      <t>ド</t>
    </rPh>
    <rPh sb="7" eb="9">
      <t>シュウセイ</t>
    </rPh>
    <phoneticPr fontId="1"/>
  </si>
  <si>
    <t>近接
武器</t>
    <rPh sb="0" eb="2">
      <t>キンセツ</t>
    </rPh>
    <rPh sb="3" eb="5">
      <t>ブキ</t>
    </rPh>
    <phoneticPr fontId="1"/>
  </si>
  <si>
    <t>投擲
武器</t>
    <rPh sb="0" eb="2">
      <t>トウテキ</t>
    </rPh>
    <rPh sb="3" eb="5">
      <t>ブキ</t>
    </rPh>
    <phoneticPr fontId="1"/>
  </si>
  <si>
    <t>出生
身分</t>
    <rPh sb="0" eb="2">
      <t>シュッセイ</t>
    </rPh>
    <rPh sb="3" eb="5">
      <t>ミブン</t>
    </rPh>
    <phoneticPr fontId="1"/>
  </si>
  <si>
    <t>社会
階層</t>
    <rPh sb="0" eb="2">
      <t>シャカイ</t>
    </rPh>
    <rPh sb="3" eb="5">
      <t>カイソウ</t>
    </rPh>
    <phoneticPr fontId="1"/>
  </si>
  <si>
    <t>精霊の魔力</t>
    <rPh sb="0" eb="2">
      <t>セイレイ</t>
    </rPh>
    <rPh sb="3" eb="5">
      <t>マリョク</t>
    </rPh>
    <phoneticPr fontId="1"/>
  </si>
  <si>
    <t>神授の魔力</t>
    <rPh sb="0" eb="2">
      <t>シンジュ</t>
    </rPh>
    <rPh sb="3" eb="5">
      <t>マリョク</t>
    </rPh>
    <phoneticPr fontId="1"/>
  </si>
  <si>
    <t>創世の魔力</t>
    <rPh sb="0" eb="2">
      <t>ソウセイ</t>
    </rPh>
    <rPh sb="3" eb="5">
      <t>マリョク</t>
    </rPh>
    <phoneticPr fontId="1"/>
  </si>
  <si>
    <t>経験点</t>
    <rPh sb="0" eb="2">
      <t>ケイケン</t>
    </rPh>
    <rPh sb="2" eb="3">
      <t>テン</t>
    </rPh>
    <phoneticPr fontId="1"/>
  </si>
  <si>
    <t>毒及び疾病</t>
    <rPh sb="0" eb="1">
      <t>ドク</t>
    </rPh>
    <rPh sb="1" eb="2">
      <t>オヨ</t>
    </rPh>
    <rPh sb="3" eb="5">
      <t>シッペイ</t>
    </rPh>
    <phoneticPr fontId="1"/>
  </si>
  <si>
    <t>　</t>
  </si>
  <si>
    <t>×1</t>
    <phoneticPr fontId="1"/>
  </si>
  <si>
    <t>×2</t>
  </si>
  <si>
    <t>×3</t>
  </si>
  <si>
    <t>×4</t>
  </si>
  <si>
    <t>×5</t>
  </si>
  <si>
    <t>×6</t>
  </si>
  <si>
    <t>×7</t>
  </si>
  <si>
    <t>×8</t>
  </si>
  <si>
    <t>×9</t>
  </si>
  <si>
    <t>×10</t>
  </si>
  <si>
    <t>恩寵特典</t>
    <rPh sb="0" eb="2">
      <t>オンチョウ</t>
    </rPh>
    <rPh sb="2" eb="4">
      <t>トクテン</t>
    </rPh>
    <phoneticPr fontId="1"/>
  </si>
  <si>
    <t>×10</t>
    <phoneticPr fontId="1"/>
  </si>
  <si>
    <t>経験</t>
    <rPh sb="0" eb="2">
      <t>ケイケン</t>
    </rPh>
    <phoneticPr fontId="1"/>
  </si>
  <si>
    <t>アクションポイント（AP)</t>
    <phoneticPr fontId="1"/>
  </si>
  <si>
    <t>ヒットポイント（HP)</t>
    <phoneticPr fontId="1"/>
  </si>
  <si>
    <t>×1</t>
    <phoneticPr fontId="1"/>
  </si>
  <si>
    <t>残耐久</t>
    <rPh sb="0" eb="1">
      <t>ザン</t>
    </rPh>
    <rPh sb="1" eb="3">
      <t>タイキュウ</t>
    </rPh>
    <phoneticPr fontId="1"/>
  </si>
  <si>
    <t>致命</t>
    <rPh sb="0" eb="2">
      <t>チメイ</t>
    </rPh>
    <phoneticPr fontId="1"/>
  </si>
  <si>
    <t>装填</t>
    <rPh sb="0" eb="2">
      <t>ソウテン</t>
    </rPh>
    <phoneticPr fontId="1"/>
  </si>
  <si>
    <t>信仰</t>
    <rPh sb="0" eb="2">
      <t>シンコウ</t>
    </rPh>
    <phoneticPr fontId="1"/>
  </si>
  <si>
    <t>守神</t>
    <rPh sb="0" eb="1">
      <t>マモ</t>
    </rPh>
    <rPh sb="1" eb="2">
      <t>ガミ</t>
    </rPh>
    <phoneticPr fontId="1"/>
  </si>
  <si>
    <t>MOVE</t>
    <phoneticPr fontId="1"/>
  </si>
  <si>
    <t>疾走不可能</t>
    <rPh sb="0" eb="2">
      <t>シッソウ</t>
    </rPh>
    <rPh sb="2" eb="5">
      <t>フカノウ</t>
    </rPh>
    <phoneticPr fontId="1"/>
  </si>
  <si>
    <t>走行不可能</t>
    <rPh sb="0" eb="2">
      <t>ソウコウ</t>
    </rPh>
    <rPh sb="2" eb="5">
      <t>フカノウ</t>
    </rPh>
    <phoneticPr fontId="1"/>
  </si>
  <si>
    <t>移動不可能</t>
    <rPh sb="0" eb="2">
      <t>イドウ</t>
    </rPh>
    <rPh sb="2" eb="5">
      <t>フカノウ</t>
    </rPh>
    <phoneticPr fontId="1"/>
  </si>
  <si>
    <t>STR</t>
    <phoneticPr fontId="1"/>
  </si>
  <si>
    <t>ゼロ</t>
    <phoneticPr fontId="1"/>
  </si>
  <si>
    <t>P</t>
    <phoneticPr fontId="1"/>
  </si>
  <si>
    <t>移動修正</t>
    <rPh sb="0" eb="2">
      <t>イドウ</t>
    </rPh>
    <rPh sb="2" eb="4">
      <t>シュウセイ</t>
    </rPh>
    <phoneticPr fontId="1"/>
  </si>
  <si>
    <t>疾走移動</t>
    <rPh sb="0" eb="2">
      <t>シッソウ</t>
    </rPh>
    <rPh sb="2" eb="4">
      <t>イドウ</t>
    </rPh>
    <phoneticPr fontId="1"/>
  </si>
  <si>
    <t>成功倍率－１</t>
    <rPh sb="0" eb="2">
      <t>セイコウ</t>
    </rPh>
    <rPh sb="2" eb="4">
      <t>バイリツ</t>
    </rPh>
    <phoneticPr fontId="1"/>
  </si>
  <si>
    <t>成功倍率－２</t>
    <rPh sb="0" eb="2">
      <t>セイコウ</t>
    </rPh>
    <rPh sb="2" eb="4">
      <t>バイリツ</t>
    </rPh>
    <phoneticPr fontId="1"/>
  </si>
  <si>
    <t>成功倍率－３</t>
    <rPh sb="0" eb="2">
      <t>セイコウ</t>
    </rPh>
    <rPh sb="2" eb="4">
      <t>バイリツ</t>
    </rPh>
    <phoneticPr fontId="1"/>
  </si>
  <si>
    <t>成功倍率－５</t>
    <rPh sb="0" eb="2">
      <t>セイコウ</t>
    </rPh>
    <rPh sb="2" eb="4">
      <t>バイリツ</t>
    </rPh>
    <phoneticPr fontId="1"/>
  </si>
  <si>
    <t>装備不可能</t>
    <rPh sb="0" eb="2">
      <t>ソウビ</t>
    </rPh>
    <rPh sb="2" eb="5">
      <t>フカノウ</t>
    </rPh>
    <phoneticPr fontId="1"/>
  </si>
  <si>
    <t>疾走および走行不可能 
移動力1/2</t>
    <rPh sb="0" eb="2">
      <t>シッソウ</t>
    </rPh>
    <rPh sb="5" eb="7">
      <t>ソウコウ</t>
    </rPh>
    <rPh sb="7" eb="10">
      <t>フカノウ</t>
    </rPh>
    <rPh sb="12" eb="14">
      <t>イドウ</t>
    </rPh>
    <rPh sb="14" eb="15">
      <t>リョク</t>
    </rPh>
    <phoneticPr fontId="1"/>
  </si>
  <si>
    <t>移動に対する荷重修正</t>
    <rPh sb="0" eb="2">
      <t>イドウ</t>
    </rPh>
    <rPh sb="3" eb="4">
      <t>タイ</t>
    </rPh>
    <rPh sb="6" eb="8">
      <t>カジュウ</t>
    </rPh>
    <rPh sb="8" eb="10">
      <t>シュウセイ</t>
    </rPh>
    <phoneticPr fontId="1"/>
  </si>
  <si>
    <t>QUI　DEXに対する荷重修正</t>
    <rPh sb="8" eb="9">
      <t>タイ</t>
    </rPh>
    <rPh sb="11" eb="13">
      <t>カジュウ</t>
    </rPh>
    <rPh sb="13" eb="15">
      <t>シュウセイ</t>
    </rPh>
    <phoneticPr fontId="1"/>
  </si>
  <si>
    <t>APに対する荷重修正</t>
    <rPh sb="3" eb="4">
      <t>タイ</t>
    </rPh>
    <rPh sb="6" eb="8">
      <t>カジュウ</t>
    </rPh>
    <rPh sb="8" eb="10">
      <t>シュウセイ</t>
    </rPh>
    <phoneticPr fontId="1"/>
  </si>
  <si>
    <t>-1</t>
    <phoneticPr fontId="1"/>
  </si>
  <si>
    <t>-2</t>
    <phoneticPr fontId="1"/>
  </si>
  <si>
    <t>キャラクターの肖像</t>
    <rPh sb="7" eb="9">
      <t>ショウゾウ</t>
    </rPh>
    <phoneticPr fontId="1"/>
  </si>
  <si>
    <t>Y</t>
  </si>
  <si>
    <t>習得呪文</t>
    <rPh sb="0" eb="2">
      <t>シュウトク</t>
    </rPh>
    <rPh sb="2" eb="4">
      <t>ジュモン</t>
    </rPh>
    <phoneticPr fontId="1"/>
  </si>
  <si>
    <t>コスト</t>
    <phoneticPr fontId="1"/>
  </si>
  <si>
    <t>習得魔方陣</t>
    <rPh sb="0" eb="2">
      <t>シュウトク</t>
    </rPh>
    <rPh sb="2" eb="5">
      <t>マホウジン</t>
    </rPh>
    <phoneticPr fontId="1"/>
  </si>
  <si>
    <t>PL</t>
    <phoneticPr fontId="1"/>
  </si>
  <si>
    <t>収集
限界</t>
    <rPh sb="0" eb="2">
      <t>シュウシュウ</t>
    </rPh>
    <rPh sb="3" eb="5">
      <t>ゲンカイ</t>
    </rPh>
    <phoneticPr fontId="1"/>
  </si>
  <si>
    <t>残余
魔力</t>
    <rPh sb="0" eb="2">
      <t>ザンヨ</t>
    </rPh>
    <rPh sb="3" eb="5">
      <t>マリョク</t>
    </rPh>
    <phoneticPr fontId="1"/>
  </si>
  <si>
    <t>直接装着装備　（使用　２ＡＰ）</t>
    <phoneticPr fontId="1"/>
  </si>
  <si>
    <t>名称</t>
    <phoneticPr fontId="1"/>
  </si>
  <si>
    <t>合計重量</t>
    <phoneticPr fontId="1"/>
  </si>
  <si>
    <t>ベルトポーチ装備　（使用　３ＡＰ）</t>
    <phoneticPr fontId="1"/>
  </si>
  <si>
    <t>背嚢収納装備　（使用　２Ｄ６　ＡＰ）</t>
    <phoneticPr fontId="1"/>
  </si>
  <si>
    <t>帝国白金貨</t>
    <phoneticPr fontId="1"/>
  </si>
  <si>
    <t>帝国金貨</t>
    <phoneticPr fontId="1"/>
  </si>
  <si>
    <t>帝国銀貨</t>
    <phoneticPr fontId="1"/>
  </si>
  <si>
    <t>帝国銅貨</t>
    <phoneticPr fontId="1"/>
  </si>
  <si>
    <t>PL</t>
    <phoneticPr fontId="1"/>
  </si>
  <si>
    <t>持続</t>
    <phoneticPr fontId="1"/>
  </si>
  <si>
    <t>魔力</t>
    <phoneticPr fontId="1"/>
  </si>
  <si>
    <t>魔力コンテナ種類</t>
    <rPh sb="0" eb="2">
      <t>マリョク</t>
    </rPh>
    <rPh sb="6" eb="8">
      <t>シュルイ</t>
    </rPh>
    <phoneticPr fontId="1"/>
  </si>
  <si>
    <t>魔力コンテナ種類</t>
    <rPh sb="6" eb="8">
      <t>シュルイ</t>
    </rPh>
    <phoneticPr fontId="1"/>
  </si>
  <si>
    <t>魔力の種類</t>
    <rPh sb="0" eb="2">
      <t>マリョク</t>
    </rPh>
    <rPh sb="3" eb="5">
      <t>シュルイ</t>
    </rPh>
    <phoneticPr fontId="1"/>
  </si>
  <si>
    <t>現在
恩寵点</t>
    <rPh sb="0" eb="2">
      <t>ゲンザイ</t>
    </rPh>
    <rPh sb="3" eb="5">
      <t>オンチョウ</t>
    </rPh>
    <rPh sb="5" eb="6">
      <t>テン</t>
    </rPh>
    <phoneticPr fontId="1"/>
  </si>
  <si>
    <t>髪の色</t>
    <rPh sb="0" eb="1">
      <t>カミ</t>
    </rPh>
    <rPh sb="2" eb="3">
      <t>イロ</t>
    </rPh>
    <phoneticPr fontId="1"/>
  </si>
  <si>
    <t>瞳の色</t>
    <rPh sb="0" eb="1">
      <t>ヒトミ</t>
    </rPh>
    <rPh sb="2" eb="3">
      <t>イロ</t>
    </rPh>
    <phoneticPr fontId="1"/>
  </si>
  <si>
    <t>身長/体重</t>
    <rPh sb="0" eb="2">
      <t>シンチョウ</t>
    </rPh>
    <rPh sb="3" eb="5">
      <t>タイジュウ</t>
    </rPh>
    <phoneticPr fontId="1"/>
  </si>
  <si>
    <t>肌の色</t>
    <rPh sb="0" eb="1">
      <t>ハダ</t>
    </rPh>
    <rPh sb="2" eb="3">
      <t>イロ</t>
    </rPh>
    <phoneticPr fontId="1"/>
  </si>
  <si>
    <t>恩寵点限界　</t>
    <rPh sb="0" eb="2">
      <t>オンチョウ</t>
    </rPh>
    <rPh sb="2" eb="3">
      <t>テン</t>
    </rPh>
    <rPh sb="3" eb="5">
      <t>ゲンカイ</t>
    </rPh>
    <phoneticPr fontId="1"/>
  </si>
  <si>
    <t>MP</t>
    <phoneticPr fontId="1"/>
  </si>
  <si>
    <t>本来
MP</t>
    <rPh sb="0" eb="2">
      <t>ホンライ</t>
    </rPh>
    <phoneticPr fontId="1"/>
  </si>
  <si>
    <t>本来
HP</t>
    <rPh sb="0" eb="2">
      <t>ホンライ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</si>
</sst>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 "/>
  </numFmts>
  <fonts count="1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 style="slantDashDot">
        <color indexed="64"/>
      </right>
      <top style="thin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slantDashDot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slantDashDot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60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right" shrinkToFit="1"/>
      <protection locked="0"/>
    </xf>
    <xf numFmtId="0" fontId="2" fillId="0" borderId="6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2" fillId="0" borderId="8" xfId="0" applyFont="1" applyBorder="1" applyAlignment="1" applyProtection="1">
      <alignment horizontal="right" shrinkToFit="1"/>
      <protection locked="0"/>
    </xf>
    <xf numFmtId="0" fontId="2" fillId="0" borderId="9" xfId="0" applyFont="1" applyBorder="1" applyAlignment="1" applyProtection="1">
      <alignment horizontal="left" shrinkToFit="1"/>
      <protection locked="0"/>
    </xf>
    <xf numFmtId="0" fontId="2" fillId="0" borderId="10" xfId="0" applyFont="1" applyBorder="1" applyAlignment="1" applyProtection="1">
      <alignment horizontal="right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left" shrinkToFit="1"/>
      <protection locked="0"/>
    </xf>
    <xf numFmtId="0" fontId="2" fillId="0" borderId="12" xfId="0" applyFont="1" applyBorder="1" applyAlignment="1" applyProtection="1">
      <alignment horizontal="right" shrinkToFit="1"/>
      <protection locked="0"/>
    </xf>
    <xf numFmtId="0" fontId="2" fillId="0" borderId="13" xfId="0" applyFont="1" applyBorder="1" applyAlignment="1" applyProtection="1">
      <alignment horizontal="left" shrinkToFit="1"/>
      <protection locked="0"/>
    </xf>
    <xf numFmtId="179" fontId="2" fillId="0" borderId="14" xfId="0" applyNumberFormat="1" applyFont="1" applyBorder="1" applyAlignment="1" applyProtection="1">
      <alignment horizontal="right"/>
      <protection locked="0"/>
    </xf>
    <xf numFmtId="179" fontId="2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179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right" shrinkToFit="1"/>
      <protection locked="0"/>
    </xf>
    <xf numFmtId="0" fontId="2" fillId="0" borderId="16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5" xfId="0" applyFont="1" applyBorder="1" applyAlignment="1" applyProtection="1">
      <alignment horizontal="righ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2" borderId="20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1" xfId="0" applyFont="1" applyFill="1" applyBorder="1"/>
    <xf numFmtId="179" fontId="2" fillId="0" borderId="4" xfId="0" applyNumberFormat="1" applyFont="1" applyBorder="1" applyAlignment="1" applyProtection="1">
      <alignment horizontal="left"/>
      <protection locked="0"/>
    </xf>
    <xf numFmtId="179" fontId="2" fillId="0" borderId="3" xfId="0" applyNumberFormat="1" applyFont="1" applyBorder="1" applyAlignment="1" applyProtection="1">
      <alignment horizontal="left"/>
      <protection locked="0"/>
    </xf>
    <xf numFmtId="179" fontId="2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12" xfId="0" applyFont="1" applyFill="1" applyBorder="1" applyAlignment="1">
      <alignment horizontal="right" vertical="center"/>
    </xf>
    <xf numFmtId="0" fontId="6" fillId="2" borderId="113" xfId="0" applyFont="1" applyFill="1" applyBorder="1" applyAlignment="1">
      <alignment horizontal="right" vertic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2" borderId="101" xfId="0" applyFont="1" applyFill="1" applyBorder="1" applyAlignment="1">
      <alignment horizontal="center"/>
    </xf>
    <xf numFmtId="0" fontId="4" fillId="2" borderId="101" xfId="0" applyFont="1" applyFill="1" applyBorder="1" applyAlignment="1" applyProtection="1">
      <alignment horizontal="center" vertical="center"/>
      <protection locked="0"/>
    </xf>
    <xf numFmtId="0" fontId="4" fillId="2" borderId="122" xfId="0" applyFont="1" applyFill="1" applyBorder="1" applyAlignment="1" applyProtection="1">
      <alignment horizontal="center" vertical="center"/>
      <protection locked="0"/>
    </xf>
    <xf numFmtId="0" fontId="4" fillId="0" borderId="101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14" fillId="0" borderId="101" xfId="0" applyFont="1" applyFill="1" applyBorder="1" applyAlignment="1" applyProtection="1">
      <alignment horizontal="center" vertical="center"/>
      <protection locked="0"/>
    </xf>
    <xf numFmtId="0" fontId="14" fillId="0" borderId="103" xfId="0" applyFont="1" applyFill="1" applyBorder="1" applyAlignment="1" applyProtection="1">
      <alignment horizontal="center" vertical="center"/>
      <protection locked="0"/>
    </xf>
    <xf numFmtId="0" fontId="2" fillId="0" borderId="175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76" xfId="0" applyFont="1" applyFill="1" applyBorder="1" applyAlignment="1">
      <alignment horizontal="center"/>
    </xf>
    <xf numFmtId="0" fontId="2" fillId="2" borderId="177" xfId="0" applyFont="1" applyFill="1" applyBorder="1" applyAlignment="1">
      <alignment horizontal="center"/>
    </xf>
    <xf numFmtId="0" fontId="2" fillId="2" borderId="105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2" borderId="104" xfId="0" applyFont="1" applyFill="1" applyBorder="1" applyAlignment="1">
      <alignment horizontal="center"/>
    </xf>
    <xf numFmtId="0" fontId="2" fillId="2" borderId="111" xfId="0" applyFont="1" applyFill="1" applyBorder="1" applyAlignment="1">
      <alignment horizontal="center"/>
    </xf>
    <xf numFmtId="0" fontId="2" fillId="2" borderId="115" xfId="0" applyFont="1" applyFill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74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2" borderId="112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163" xfId="0" applyFont="1" applyFill="1" applyBorder="1" applyAlignment="1">
      <alignment horizontal="center" vertical="center"/>
    </xf>
    <xf numFmtId="0" fontId="2" fillId="2" borderId="14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06" xfId="0" applyFont="1" applyFill="1" applyBorder="1" applyAlignment="1">
      <alignment horizontal="center"/>
    </xf>
    <xf numFmtId="0" fontId="4" fillId="2" borderId="178" xfId="0" applyFont="1" applyFill="1" applyBorder="1" applyAlignment="1">
      <alignment horizontal="center" wrapText="1"/>
    </xf>
    <xf numFmtId="0" fontId="4" fillId="2" borderId="137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2" borderId="171" xfId="0" applyFont="1" applyFill="1" applyBorder="1" applyAlignment="1">
      <alignment horizontal="center"/>
    </xf>
    <xf numFmtId="0" fontId="2" fillId="2" borderId="172" xfId="0" applyFont="1" applyFill="1" applyBorder="1" applyAlignment="1">
      <alignment horizontal="center"/>
    </xf>
    <xf numFmtId="0" fontId="2" fillId="2" borderId="17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47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2" borderId="151" xfId="0" applyFont="1" applyFill="1" applyBorder="1" applyAlignment="1" applyProtection="1">
      <alignment horizontal="center"/>
      <protection locked="0"/>
    </xf>
    <xf numFmtId="0" fontId="2" fillId="2" borderId="154" xfId="0" applyFont="1" applyFill="1" applyBorder="1" applyAlignment="1" applyProtection="1">
      <alignment horizontal="center"/>
      <protection locked="0"/>
    </xf>
    <xf numFmtId="0" fontId="2" fillId="0" borderId="132" xfId="0" applyFont="1" applyBorder="1" applyAlignment="1" applyProtection="1">
      <alignment horizontal="center"/>
      <protection locked="0"/>
    </xf>
    <xf numFmtId="0" fontId="2" fillId="0" borderId="152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11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 shrinkToFit="1"/>
    </xf>
    <xf numFmtId="0" fontId="2" fillId="0" borderId="165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9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50" xfId="0" applyFont="1" applyFill="1" applyBorder="1" applyAlignment="1">
      <alignment horizontal="center" vertical="center" wrapText="1"/>
    </xf>
    <xf numFmtId="0" fontId="2" fillId="2" borderId="15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22" xfId="0" applyFont="1" applyFill="1" applyBorder="1" applyAlignment="1" applyProtection="1">
      <alignment horizontal="center"/>
      <protection locked="0"/>
    </xf>
    <xf numFmtId="0" fontId="2" fillId="3" borderId="160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3" borderId="78" xfId="0" applyFont="1" applyFill="1" applyBorder="1" applyAlignment="1" applyProtection="1">
      <alignment horizontal="center"/>
      <protection locked="0"/>
    </xf>
    <xf numFmtId="0" fontId="3" fillId="3" borderId="69" xfId="0" applyFont="1" applyFill="1" applyBorder="1" applyAlignment="1" applyProtection="1">
      <alignment horizontal="center"/>
      <protection locked="0"/>
    </xf>
    <xf numFmtId="0" fontId="2" fillId="3" borderId="132" xfId="0" applyFont="1" applyFill="1" applyBorder="1" applyAlignment="1" applyProtection="1">
      <alignment horizontal="center"/>
      <protection locked="0"/>
    </xf>
    <xf numFmtId="0" fontId="2" fillId="3" borderId="133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52" xfId="0" applyFont="1" applyFill="1" applyBorder="1" applyAlignment="1" applyProtection="1">
      <alignment horizontal="center"/>
      <protection locked="0"/>
    </xf>
    <xf numFmtId="0" fontId="2" fillId="3" borderId="162" xfId="0" applyFont="1" applyFill="1" applyBorder="1" applyAlignment="1" applyProtection="1">
      <alignment horizontal="center"/>
      <protection locked="0"/>
    </xf>
    <xf numFmtId="0" fontId="2" fillId="3" borderId="163" xfId="0" applyFont="1" applyFill="1" applyBorder="1" applyAlignment="1">
      <alignment horizontal="center"/>
    </xf>
    <xf numFmtId="0" fontId="2" fillId="3" borderId="164" xfId="0" applyFont="1" applyFill="1" applyBorder="1" applyAlignment="1">
      <alignment horizontal="center"/>
    </xf>
    <xf numFmtId="0" fontId="2" fillId="0" borderId="166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85" xfId="0" applyFon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132" xfId="0" applyFont="1" applyFill="1" applyBorder="1" applyAlignment="1">
      <alignment horizontal="center"/>
    </xf>
    <xf numFmtId="0" fontId="2" fillId="3" borderId="133" xfId="0" applyFont="1" applyFill="1" applyBorder="1" applyAlignment="1">
      <alignment horizontal="center"/>
    </xf>
    <xf numFmtId="0" fontId="2" fillId="0" borderId="155" xfId="0" applyFont="1" applyBorder="1" applyAlignment="1">
      <alignment horizontal="center" vertical="center" shrinkToFit="1"/>
    </xf>
    <xf numFmtId="0" fontId="2" fillId="0" borderId="156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3" fillId="0" borderId="102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2" fillId="0" borderId="169" xfId="0" applyFont="1" applyBorder="1" applyAlignment="1" applyProtection="1">
      <alignment horizontal="center"/>
      <protection locked="0"/>
    </xf>
    <xf numFmtId="0" fontId="2" fillId="0" borderId="170" xfId="0" applyFont="1" applyBorder="1" applyAlignment="1" applyProtection="1">
      <alignment horizontal="center"/>
      <protection locked="0"/>
    </xf>
    <xf numFmtId="0" fontId="2" fillId="2" borderId="151" xfId="0" applyFont="1" applyFill="1" applyBorder="1" applyAlignment="1">
      <alignment horizontal="center"/>
    </xf>
    <xf numFmtId="0" fontId="2" fillId="2" borderId="154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3" fillId="2" borderId="80" xfId="0" applyFont="1" applyFill="1" applyBorder="1" applyAlignment="1">
      <alignment horizontal="center" vertical="center"/>
    </xf>
    <xf numFmtId="0" fontId="3" fillId="2" borderId="143" xfId="0" applyFont="1" applyFill="1" applyBorder="1" applyAlignment="1">
      <alignment horizontal="center" vertical="center"/>
    </xf>
    <xf numFmtId="0" fontId="9" fillId="3" borderId="116" xfId="0" applyFont="1" applyFill="1" applyBorder="1" applyAlignment="1" applyProtection="1">
      <alignment horizontal="center" vertical="center"/>
      <protection locked="0"/>
    </xf>
    <xf numFmtId="0" fontId="9" fillId="3" borderId="117" xfId="0" applyFont="1" applyFill="1" applyBorder="1" applyAlignment="1" applyProtection="1">
      <alignment horizontal="center" vertical="center"/>
      <protection locked="0"/>
    </xf>
    <xf numFmtId="0" fontId="9" fillId="3" borderId="118" xfId="0" applyFont="1" applyFill="1" applyBorder="1" applyAlignment="1" applyProtection="1">
      <alignment horizontal="center" vertical="center"/>
      <protection locked="0"/>
    </xf>
    <xf numFmtId="0" fontId="9" fillId="3" borderId="119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00" xfId="0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38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3" fillId="4" borderId="69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115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3" fillId="0" borderId="65" xfId="0" applyFont="1" applyBorder="1" applyAlignment="1">
      <alignment horizontal="center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59" xfId="0" applyNumberFormat="1" applyFont="1" applyBorder="1" applyAlignment="1" applyProtection="1">
      <alignment horizontal="center"/>
      <protection locked="0"/>
    </xf>
    <xf numFmtId="49" fontId="3" fillId="0" borderId="50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/>
    </xf>
    <xf numFmtId="0" fontId="3" fillId="0" borderId="145" xfId="0" applyFont="1" applyBorder="1" applyAlignment="1">
      <alignment horizontal="center"/>
    </xf>
    <xf numFmtId="0" fontId="3" fillId="0" borderId="138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2" fillId="0" borderId="56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3" fillId="0" borderId="53" xfId="0" applyFont="1" applyBorder="1" applyAlignment="1">
      <alignment horizont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/>
    </xf>
    <xf numFmtId="0" fontId="2" fillId="3" borderId="134" xfId="0" applyFont="1" applyFill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/>
    </xf>
    <xf numFmtId="0" fontId="3" fillId="2" borderId="107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/>
    </xf>
    <xf numFmtId="0" fontId="3" fillId="2" borderId="149" xfId="0" applyFont="1" applyFill="1" applyBorder="1" applyAlignment="1">
      <alignment horizontal="center"/>
    </xf>
    <xf numFmtId="0" fontId="3" fillId="2" borderId="140" xfId="0" applyFont="1" applyFill="1" applyBorder="1" applyAlignment="1">
      <alignment horizontal="center"/>
    </xf>
    <xf numFmtId="0" fontId="3" fillId="0" borderId="120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2" borderId="115" xfId="0" applyFont="1" applyFill="1" applyBorder="1" applyAlignment="1">
      <alignment horizontal="center" wrapText="1"/>
    </xf>
    <xf numFmtId="0" fontId="3" fillId="2" borderId="148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2" fillId="2" borderId="145" xfId="0" applyFont="1" applyFill="1" applyBorder="1" applyAlignment="1">
      <alignment horizontal="center"/>
    </xf>
    <xf numFmtId="0" fontId="3" fillId="3" borderId="93" xfId="0" applyFont="1" applyFill="1" applyBorder="1" applyAlignment="1">
      <alignment horizontal="center"/>
    </xf>
    <xf numFmtId="0" fontId="4" fillId="0" borderId="146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3" borderId="96" xfId="0" applyFont="1" applyFill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62" xfId="0" applyFont="1" applyBorder="1" applyAlignment="1">
      <alignment horizontal="center"/>
    </xf>
    <xf numFmtId="179" fontId="2" fillId="0" borderId="39" xfId="0" applyNumberFormat="1" applyFont="1" applyBorder="1" applyAlignment="1" applyProtection="1">
      <alignment horizontal="center"/>
      <protection locked="0"/>
    </xf>
    <xf numFmtId="179" fontId="2" fillId="0" borderId="40" xfId="0" applyNumberFormat="1" applyFont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/>
    </xf>
    <xf numFmtId="0" fontId="3" fillId="0" borderId="50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142" xfId="0" applyFont="1" applyBorder="1" applyAlignment="1" applyProtection="1">
      <alignment horizontal="center"/>
      <protection locked="0"/>
    </xf>
    <xf numFmtId="0" fontId="2" fillId="0" borderId="14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13" xfId="0" applyFont="1" applyBorder="1" applyAlignment="1" applyProtection="1">
      <alignment horizontal="center" vertical="center"/>
      <protection locked="0"/>
    </xf>
    <xf numFmtId="0" fontId="2" fillId="0" borderId="144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130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141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179" fontId="2" fillId="0" borderId="32" xfId="0" applyNumberFormat="1" applyFont="1" applyBorder="1" applyAlignment="1" applyProtection="1">
      <alignment horizontal="center"/>
      <protection locked="0"/>
    </xf>
    <xf numFmtId="179" fontId="2" fillId="0" borderId="30" xfId="0" applyNumberFormat="1" applyFont="1" applyBorder="1" applyAlignment="1" applyProtection="1">
      <alignment horizontal="center"/>
      <protection locked="0"/>
    </xf>
    <xf numFmtId="0" fontId="2" fillId="0" borderId="13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179" fontId="2" fillId="0" borderId="31" xfId="0" applyNumberFormat="1" applyFont="1" applyBorder="1" applyAlignment="1" applyProtection="1">
      <alignment horizontal="center"/>
      <protection locked="0"/>
    </xf>
    <xf numFmtId="179" fontId="2" fillId="0" borderId="28" xfId="0" applyNumberFormat="1" applyFont="1" applyBorder="1" applyAlignment="1" applyProtection="1">
      <alignment horizontal="center"/>
      <protection locked="0"/>
    </xf>
    <xf numFmtId="0" fontId="7" fillId="2" borderId="4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4" fillId="2" borderId="10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2" borderId="124" xfId="0" applyFont="1" applyFill="1" applyBorder="1" applyAlignment="1">
      <alignment horizontal="center"/>
    </xf>
    <xf numFmtId="0" fontId="4" fillId="2" borderId="125" xfId="0" applyFont="1" applyFill="1" applyBorder="1" applyAlignment="1">
      <alignment horizontal="center"/>
    </xf>
    <xf numFmtId="0" fontId="4" fillId="2" borderId="126" xfId="0" applyFont="1" applyFill="1" applyBorder="1" applyAlignment="1">
      <alignment horizontal="center"/>
    </xf>
    <xf numFmtId="0" fontId="3" fillId="2" borderId="1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5" fillId="0" borderId="10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22" xfId="0" applyFont="1" applyBorder="1" applyAlignment="1" applyProtection="1">
      <alignment horizontal="center" vertical="center" shrinkToFit="1"/>
      <protection locked="0"/>
    </xf>
    <xf numFmtId="0" fontId="5" fillId="0" borderId="163" xfId="0" applyFont="1" applyBorder="1" applyAlignment="1" applyProtection="1">
      <alignment horizontal="center" vertical="center" shrinkToFit="1"/>
      <protection locked="0"/>
    </xf>
    <xf numFmtId="0" fontId="2" fillId="0" borderId="100" xfId="0" applyFont="1" applyBorder="1" applyAlignment="1" applyProtection="1">
      <alignment horizontal="center"/>
      <protection locked="0"/>
    </xf>
    <xf numFmtId="0" fontId="3" fillId="2" borderId="9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75" xfId="0" applyFont="1" applyFill="1" applyBorder="1" applyAlignment="1" applyProtection="1">
      <alignment horizontal="center"/>
      <protection locked="0"/>
    </xf>
    <xf numFmtId="0" fontId="3" fillId="2" borderId="72" xfId="0" applyFont="1" applyFill="1" applyBorder="1" applyAlignment="1" applyProtection="1">
      <alignment horizontal="center"/>
      <protection locked="0"/>
    </xf>
    <xf numFmtId="0" fontId="14" fillId="0" borderId="122" xfId="0" applyFont="1" applyFill="1" applyBorder="1" applyAlignment="1" applyProtection="1">
      <alignment horizontal="center" vertical="center"/>
      <protection locked="0"/>
    </xf>
    <xf numFmtId="0" fontId="14" fillId="0" borderId="160" xfId="0" applyFont="1" applyFill="1" applyBorder="1" applyAlignment="1" applyProtection="1">
      <alignment horizontal="center" vertical="center"/>
      <protection locked="0"/>
    </xf>
    <xf numFmtId="0" fontId="4" fillId="2" borderId="102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17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113" xfId="0" applyFont="1" applyBorder="1" applyAlignment="1" applyProtection="1">
      <alignment horizontal="center" vertical="center" shrinkToFit="1"/>
      <protection locked="0"/>
    </xf>
    <xf numFmtId="0" fontId="5" fillId="0" borderId="12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179" fontId="2" fillId="3" borderId="57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3" fillId="0" borderId="70" xfId="0" applyFont="1" applyBorder="1" applyAlignment="1" applyProtection="1">
      <alignment horizontal="center"/>
      <protection locked="0"/>
    </xf>
    <xf numFmtId="0" fontId="3" fillId="2" borderId="6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5" fillId="0" borderId="116" xfId="0" applyFont="1" applyBorder="1" applyAlignment="1" applyProtection="1">
      <alignment horizontal="center" vertical="center"/>
      <protection locked="0"/>
    </xf>
    <xf numFmtId="0" fontId="5" fillId="0" borderId="118" xfId="0" applyFont="1" applyBorder="1" applyAlignment="1" applyProtection="1">
      <alignment horizontal="center" vertical="center"/>
      <protection locked="0"/>
    </xf>
    <xf numFmtId="0" fontId="3" fillId="2" borderId="120" xfId="0" applyFont="1" applyFill="1" applyBorder="1" applyAlignment="1" applyProtection="1">
      <alignment horizontal="center" vertical="center" wrapText="1"/>
    </xf>
    <xf numFmtId="0" fontId="3" fillId="2" borderId="69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79" fontId="2" fillId="3" borderId="56" xfId="0" applyNumberFormat="1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179" fontId="2" fillId="0" borderId="37" xfId="0" applyNumberFormat="1" applyFont="1" applyBorder="1" applyAlignment="1" applyProtection="1">
      <alignment horizontal="center"/>
      <protection locked="0"/>
    </xf>
    <xf numFmtId="0" fontId="3" fillId="2" borderId="53" xfId="0" applyFont="1" applyFill="1" applyBorder="1" applyAlignment="1">
      <alignment horizontal="center" wrapText="1"/>
    </xf>
    <xf numFmtId="0" fontId="3" fillId="2" borderId="139" xfId="0" applyFont="1" applyFill="1" applyBorder="1" applyAlignment="1">
      <alignment horizontal="center"/>
    </xf>
    <xf numFmtId="0" fontId="5" fillId="0" borderId="116" xfId="0" applyFont="1" applyFill="1" applyBorder="1" applyAlignment="1" applyProtection="1">
      <alignment horizontal="center" vertical="center"/>
      <protection locked="0"/>
    </xf>
    <xf numFmtId="0" fontId="5" fillId="0" borderId="117" xfId="0" applyFont="1" applyFill="1" applyBorder="1" applyAlignment="1" applyProtection="1">
      <alignment horizontal="center" vertical="center"/>
      <protection locked="0"/>
    </xf>
    <xf numFmtId="0" fontId="5" fillId="0" borderId="118" xfId="0" applyFont="1" applyFill="1" applyBorder="1" applyAlignment="1" applyProtection="1">
      <alignment horizontal="center" vertical="center"/>
      <protection locked="0"/>
    </xf>
    <xf numFmtId="0" fontId="5" fillId="0" borderId="119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3" fillId="2" borderId="8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49" fontId="6" fillId="0" borderId="80" xfId="0" applyNumberFormat="1" applyFont="1" applyBorder="1" applyAlignment="1" applyProtection="1">
      <alignment horizontal="center" vertical="center"/>
      <protection locked="0"/>
    </xf>
    <xf numFmtId="49" fontId="6" fillId="0" borderId="82" xfId="0" applyNumberFormat="1" applyFont="1" applyBorder="1" applyAlignment="1" applyProtection="1">
      <alignment horizontal="center" vertical="center"/>
      <protection locked="0"/>
    </xf>
    <xf numFmtId="49" fontId="6" fillId="0" borderId="81" xfId="0" applyNumberFormat="1" applyFont="1" applyBorder="1" applyAlignment="1" applyProtection="1">
      <alignment horizontal="center" vertical="center"/>
      <protection locked="0"/>
    </xf>
    <xf numFmtId="49" fontId="6" fillId="0" borderId="83" xfId="0" applyNumberFormat="1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/>
    </xf>
    <xf numFmtId="0" fontId="3" fillId="3" borderId="100" xfId="0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4" fillId="2" borderId="112" xfId="0" applyFont="1" applyFill="1" applyBorder="1" applyAlignment="1">
      <alignment horizontal="center"/>
    </xf>
    <xf numFmtId="0" fontId="4" fillId="2" borderId="113" xfId="0" applyFont="1" applyFill="1" applyBorder="1" applyAlignment="1">
      <alignment horizontal="center"/>
    </xf>
    <xf numFmtId="0" fontId="4" fillId="2" borderId="114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</xf>
    <xf numFmtId="0" fontId="3" fillId="3" borderId="77" xfId="0" applyFont="1" applyFill="1" applyBorder="1" applyAlignment="1" applyProtection="1">
      <alignment horizontal="center"/>
    </xf>
    <xf numFmtId="179" fontId="2" fillId="0" borderId="29" xfId="0" applyNumberFormat="1" applyFont="1" applyBorder="1" applyAlignment="1" applyProtection="1">
      <alignment horizontal="center"/>
      <protection locked="0"/>
    </xf>
    <xf numFmtId="49" fontId="3" fillId="2" borderId="111" xfId="0" applyNumberFormat="1" applyFont="1" applyFill="1" applyBorder="1" applyAlignment="1">
      <alignment horizontal="center"/>
    </xf>
    <xf numFmtId="49" fontId="3" fillId="2" borderId="107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2" fillId="2" borderId="108" xfId="0" applyFont="1" applyFill="1" applyBorder="1" applyAlignment="1">
      <alignment horizontal="center"/>
    </xf>
    <xf numFmtId="0" fontId="2" fillId="2" borderId="109" xfId="0" applyFont="1" applyFill="1" applyBorder="1" applyAlignment="1">
      <alignment horizontal="center"/>
    </xf>
    <xf numFmtId="0" fontId="3" fillId="3" borderId="110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2" borderId="104" xfId="0" applyFont="1" applyFill="1" applyBorder="1" applyAlignment="1">
      <alignment horizontal="center"/>
    </xf>
    <xf numFmtId="0" fontId="3" fillId="2" borderId="105" xfId="0" applyFont="1" applyFill="1" applyBorder="1" applyAlignment="1">
      <alignment horizontal="center"/>
    </xf>
    <xf numFmtId="0" fontId="3" fillId="2" borderId="106" xfId="0" applyFont="1" applyFill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3" fillId="3" borderId="74" xfId="0" applyFont="1" applyFill="1" applyBorder="1" applyAlignment="1" applyProtection="1">
      <alignment horizontal="center"/>
    </xf>
    <xf numFmtId="0" fontId="2" fillId="0" borderId="103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79" fontId="2" fillId="0" borderId="30" xfId="0" applyNumberFormat="1" applyFont="1" applyFill="1" applyBorder="1" applyAlignment="1">
      <alignment horizontal="center"/>
    </xf>
    <xf numFmtId="179" fontId="2" fillId="0" borderId="77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79" fontId="2" fillId="0" borderId="69" xfId="0" applyNumberFormat="1" applyFont="1" applyFill="1" applyBorder="1" applyAlignment="1">
      <alignment horizontal="center"/>
    </xf>
    <xf numFmtId="179" fontId="2" fillId="0" borderId="79" xfId="0" applyNumberFormat="1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6" xfId="0" applyFont="1" applyBorder="1" applyAlignment="1" applyProtection="1">
      <alignment horizontal="center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4" xfId="0" applyFont="1" applyBorder="1" applyAlignment="1" applyProtection="1">
      <alignment horizontal="center"/>
      <protection locked="0"/>
    </xf>
    <xf numFmtId="0" fontId="4" fillId="2" borderId="4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90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4" fillId="0" borderId="92" xfId="0" applyFont="1" applyBorder="1" applyAlignment="1" applyProtection="1">
      <alignment horizontal="center"/>
      <protection locked="0"/>
    </xf>
    <xf numFmtId="0" fontId="2" fillId="0" borderId="8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5" xfId="0" applyFont="1" applyBorder="1" applyAlignment="1" applyProtection="1">
      <alignment horizontal="center"/>
      <protection locked="0"/>
    </xf>
    <xf numFmtId="0" fontId="3" fillId="2" borderId="86" xfId="0" applyFont="1" applyFill="1" applyBorder="1" applyAlignment="1">
      <alignment horizontal="center" wrapText="1"/>
    </xf>
    <xf numFmtId="0" fontId="3" fillId="2" borderId="87" xfId="0" applyFont="1" applyFill="1" applyBorder="1" applyAlignment="1">
      <alignment horizontal="center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81" xfId="0" applyNumberFormat="1" applyFont="1" applyBorder="1" applyAlignment="1" applyProtection="1">
      <alignment horizontal="center" vertical="center"/>
      <protection locked="0"/>
    </xf>
    <xf numFmtId="49" fontId="8" fillId="0" borderId="88" xfId="0" applyNumberFormat="1" applyFont="1" applyBorder="1" applyAlignment="1" applyProtection="1">
      <alignment horizontal="center" vertical="center"/>
      <protection locked="0"/>
    </xf>
    <xf numFmtId="49" fontId="8" fillId="0" borderId="8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2" fillId="2" borderId="75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179" fontId="2" fillId="0" borderId="39" xfId="0" applyNumberFormat="1" applyFont="1" applyFill="1" applyBorder="1" applyAlignment="1">
      <alignment horizontal="center"/>
    </xf>
    <xf numFmtId="179" fontId="2" fillId="0" borderId="74" xfId="0" applyNumberFormat="1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 shrinkToFit="1"/>
      <protection locked="0"/>
    </xf>
    <xf numFmtId="0" fontId="3" fillId="0" borderId="16" xfId="0" applyFont="1" applyBorder="1" applyAlignment="1" applyProtection="1">
      <alignment horizontal="center" shrinkToFit="1"/>
      <protection locked="0"/>
    </xf>
    <xf numFmtId="0" fontId="3" fillId="0" borderId="18" xfId="0" applyFont="1" applyBorder="1" applyAlignment="1" applyProtection="1">
      <alignment horizontal="center" shrinkToFit="1"/>
      <protection locked="0"/>
    </xf>
    <xf numFmtId="0" fontId="2" fillId="0" borderId="6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3" fillId="0" borderId="61" xfId="0" applyFont="1" applyBorder="1" applyAlignment="1" applyProtection="1">
      <alignment horizontal="center"/>
      <protection locked="0"/>
    </xf>
    <xf numFmtId="0" fontId="2" fillId="0" borderId="53" xfId="0" applyFont="1" applyBorder="1" applyAlignment="1">
      <alignment horizontal="center"/>
    </xf>
    <xf numFmtId="0" fontId="3" fillId="0" borderId="58" xfId="0" applyFont="1" applyBorder="1" applyAlignment="1" applyProtection="1">
      <alignment horizontal="center"/>
      <protection locked="0"/>
    </xf>
    <xf numFmtId="49" fontId="3" fillId="0" borderId="58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49" fontId="3" fillId="0" borderId="78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9" fontId="2" fillId="0" borderId="38" xfId="0" applyNumberFormat="1" applyFont="1" applyBorder="1" applyAlignment="1" applyProtection="1">
      <alignment horizontal="center"/>
      <protection locked="0"/>
    </xf>
    <xf numFmtId="0" fontId="2" fillId="2" borderId="4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標準" xfId="0" builtinId="0"/>
  </cellStyles>
  <dxfs count="3">
    <dxf>
      <fill>
        <patternFill>
          <bgColor indexed="41"/>
        </patternFill>
      </fill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36</xdr:col>
      <xdr:colOff>0</xdr:colOff>
      <xdr:row>1</xdr:row>
      <xdr:rowOff>95250</xdr:rowOff>
    </xdr:to>
    <xdr:sp macro="" textlink="">
      <xdr:nvSpPr>
        <xdr:cNvPr id="1042" name="WordArt 18">
          <a:extLst>
            <a:ext uri="{FF2B5EF4-FFF2-40B4-BE49-F238E27FC236}">
              <a16:creationId xmlns:a16="http://schemas.microsoft.com/office/drawing/2014/main" id="{9891272F-F07A-4873-A220-5BF0C35BF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38100"/>
          <a:ext cx="6896100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255"/>
            </a:avLst>
          </a:prstTxWarp>
        </a:bodyPr>
        <a:lstStyle/>
        <a:p>
          <a:pPr algn="ctr" rtl="0">
            <a:buNone/>
          </a:pPr>
          <a:r>
            <a:rPr lang="en-US" altLang="ja-JP" sz="2400" kern="10" spc="0"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Broadway BT"/>
            </a:rPr>
            <a:t>Wizard &amp; Warrior Character sheet</a:t>
          </a:r>
          <a:endParaRPr lang="ja-JP" altLang="en-US" sz="2400" kern="10" spc="0"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effectLst/>
            <a:latin typeface="Broadway BT"/>
          </a:endParaRPr>
        </a:p>
      </xdr:txBody>
    </xdr:sp>
    <xdr:clientData/>
  </xdr:twoCellAnchor>
  <xdr:twoCellAnchor>
    <xdr:from>
      <xdr:col>38</xdr:col>
      <xdr:colOff>133350</xdr:colOff>
      <xdr:row>1</xdr:row>
      <xdr:rowOff>76200</xdr:rowOff>
    </xdr:from>
    <xdr:to>
      <xdr:col>47</xdr:col>
      <xdr:colOff>85725</xdr:colOff>
      <xdr:row>15</xdr:row>
      <xdr:rowOff>142875</xdr:rowOff>
    </xdr:to>
    <xdr:sp macro="" textlink="">
      <xdr:nvSpPr>
        <xdr:cNvPr id="1043" name="Rectangle 19">
          <a:extLst>
            <a:ext uri="{FF2B5EF4-FFF2-40B4-BE49-F238E27FC236}">
              <a16:creationId xmlns:a16="http://schemas.microsoft.com/office/drawing/2014/main" id="{863827BB-3977-4AD8-9E7B-57BED53599E2}"/>
            </a:ext>
          </a:extLst>
        </xdr:cNvPr>
        <xdr:cNvSpPr>
          <a:spLocks noChangeArrowheads="1"/>
        </xdr:cNvSpPr>
      </xdr:nvSpPr>
      <xdr:spPr bwMode="auto">
        <a:xfrm>
          <a:off x="7734300" y="228600"/>
          <a:ext cx="1752600" cy="2200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16</xdr:row>
          <xdr:rowOff>104775</xdr:rowOff>
        </xdr:from>
        <xdr:to>
          <xdr:col>35</xdr:col>
          <xdr:colOff>0</xdr:colOff>
          <xdr:row>18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57536A89-5845-4348-B5D7-25D4466CC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17</xdr:row>
          <xdr:rowOff>114300</xdr:rowOff>
        </xdr:from>
        <xdr:to>
          <xdr:col>35</xdr:col>
          <xdr:colOff>9525</xdr:colOff>
          <xdr:row>19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A4471B11-35B6-4841-AA16-C16FD987B8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18</xdr:row>
          <xdr:rowOff>114300</xdr:rowOff>
        </xdr:from>
        <xdr:to>
          <xdr:col>35</xdr:col>
          <xdr:colOff>9525</xdr:colOff>
          <xdr:row>20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B90C8DE-0DE5-4EE0-857B-821EFBCAA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19</xdr:row>
          <xdr:rowOff>114300</xdr:rowOff>
        </xdr:from>
        <xdr:to>
          <xdr:col>35</xdr:col>
          <xdr:colOff>9525</xdr:colOff>
          <xdr:row>21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CFA752A7-741B-4E82-A3EF-900B741C4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20</xdr:row>
          <xdr:rowOff>114300</xdr:rowOff>
        </xdr:from>
        <xdr:to>
          <xdr:col>35</xdr:col>
          <xdr:colOff>9525</xdr:colOff>
          <xdr:row>22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48D784D5-3877-414B-A7B6-6FA71C1CF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114300</xdr:rowOff>
        </xdr:from>
        <xdr:to>
          <xdr:col>35</xdr:col>
          <xdr:colOff>9525</xdr:colOff>
          <xdr:row>23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64DF6331-2F4D-40B7-8B94-076739EBD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22</xdr:row>
          <xdr:rowOff>114300</xdr:rowOff>
        </xdr:from>
        <xdr:to>
          <xdr:col>35</xdr:col>
          <xdr:colOff>9525</xdr:colOff>
          <xdr:row>24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EE5D6B0A-8677-4A61-A2EC-D5D13F1C6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23</xdr:row>
          <xdr:rowOff>114300</xdr:rowOff>
        </xdr:from>
        <xdr:to>
          <xdr:col>35</xdr:col>
          <xdr:colOff>9525</xdr:colOff>
          <xdr:row>25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C17C2362-72A2-4A73-8626-FB6389193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24</xdr:row>
          <xdr:rowOff>114300</xdr:rowOff>
        </xdr:from>
        <xdr:to>
          <xdr:col>35</xdr:col>
          <xdr:colOff>9525</xdr:colOff>
          <xdr:row>26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42260AB9-AB66-4B05-8FF3-A74C12EA4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25</xdr:row>
          <xdr:rowOff>114300</xdr:rowOff>
        </xdr:from>
        <xdr:to>
          <xdr:col>35</xdr:col>
          <xdr:colOff>9525</xdr:colOff>
          <xdr:row>27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9D6F49EE-543A-448D-9277-EF0838B88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26</xdr:row>
          <xdr:rowOff>114300</xdr:rowOff>
        </xdr:from>
        <xdr:to>
          <xdr:col>35</xdr:col>
          <xdr:colOff>9525</xdr:colOff>
          <xdr:row>28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1863F1DE-7B71-4680-8698-C4664C358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27</xdr:row>
          <xdr:rowOff>114300</xdr:rowOff>
        </xdr:from>
        <xdr:to>
          <xdr:col>35</xdr:col>
          <xdr:colOff>9525</xdr:colOff>
          <xdr:row>29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5266F65E-7D80-4070-AD75-BD7CD5F07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31</xdr:row>
          <xdr:rowOff>114300</xdr:rowOff>
        </xdr:from>
        <xdr:to>
          <xdr:col>35</xdr:col>
          <xdr:colOff>9525</xdr:colOff>
          <xdr:row>33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8A0573AA-6F8D-40E0-91E2-E529D018C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29</xdr:row>
          <xdr:rowOff>114300</xdr:rowOff>
        </xdr:from>
        <xdr:to>
          <xdr:col>35</xdr:col>
          <xdr:colOff>9525</xdr:colOff>
          <xdr:row>31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5FB00E40-B3E6-4A7D-AA6B-59A242F10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28</xdr:row>
          <xdr:rowOff>114300</xdr:rowOff>
        </xdr:from>
        <xdr:to>
          <xdr:col>35</xdr:col>
          <xdr:colOff>9525</xdr:colOff>
          <xdr:row>30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CB6AAB61-89AB-4117-9579-52E28885D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30</xdr:row>
          <xdr:rowOff>114300</xdr:rowOff>
        </xdr:from>
        <xdr:to>
          <xdr:col>35</xdr:col>
          <xdr:colOff>9525</xdr:colOff>
          <xdr:row>32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672BD69B-C6C4-45DA-956F-7F68758A4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33</xdr:row>
          <xdr:rowOff>114300</xdr:rowOff>
        </xdr:from>
        <xdr:to>
          <xdr:col>35</xdr:col>
          <xdr:colOff>9525</xdr:colOff>
          <xdr:row>35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C0FD4A04-BD0E-42CC-A7D0-02DD5C704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32</xdr:row>
          <xdr:rowOff>114300</xdr:rowOff>
        </xdr:from>
        <xdr:to>
          <xdr:col>35</xdr:col>
          <xdr:colOff>9525</xdr:colOff>
          <xdr:row>34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AF4E90FC-AD46-4B39-9640-5B832CC42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34</xdr:row>
          <xdr:rowOff>114300</xdr:rowOff>
        </xdr:from>
        <xdr:to>
          <xdr:col>35</xdr:col>
          <xdr:colOff>9525</xdr:colOff>
          <xdr:row>36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A955FC76-6ED0-4C46-861F-937F72EC9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Q97"/>
  <sheetViews>
    <sheetView showZeros="0" tabSelected="1" view="pageBreakPreview" zoomScaleNormal="100" zoomScaleSheetLayoutView="100" workbookViewId="0">
      <selection activeCell="CE12" sqref="CE12"/>
    </sheetView>
  </sheetViews>
  <sheetFormatPr defaultRowHeight="11.25" x14ac:dyDescent="0.15"/>
  <cols>
    <col min="1" max="76" width="2.625" style="1" customWidth="1"/>
    <col min="77" max="77" width="4.625" style="1" customWidth="1"/>
    <col min="78" max="78" width="2.5" style="1" hidden="1" customWidth="1"/>
    <col min="79" max="131" width="2.625" style="1" customWidth="1"/>
    <col min="132" max="16384" width="9" style="1"/>
  </cols>
  <sheetData>
    <row r="1" spans="1:95" ht="12.6" customHeight="1" thickTop="1" x14ac:dyDescent="0.15">
      <c r="A1" s="387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0"/>
      <c r="AM1" s="584" t="s">
        <v>138</v>
      </c>
      <c r="AN1" s="127"/>
      <c r="AO1" s="127"/>
      <c r="AP1" s="127"/>
      <c r="AQ1" s="127"/>
      <c r="AR1" s="127"/>
      <c r="AS1" s="127"/>
      <c r="AT1" s="127"/>
      <c r="AU1" s="127"/>
      <c r="AV1" s="127"/>
      <c r="AW1" s="81" t="s">
        <v>116</v>
      </c>
      <c r="AX1" s="75"/>
      <c r="AY1" s="75"/>
      <c r="AZ1" s="75"/>
      <c r="BA1" s="75"/>
      <c r="BB1" s="82"/>
      <c r="BC1" s="75" t="s">
        <v>117</v>
      </c>
      <c r="BD1" s="75"/>
      <c r="BE1" s="75"/>
      <c r="BF1" s="75"/>
      <c r="BG1" s="75"/>
      <c r="BH1" s="109"/>
      <c r="BI1" s="91" t="s">
        <v>146</v>
      </c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191"/>
      <c r="BZ1" s="19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4"/>
      <c r="CQ1" s="4"/>
    </row>
    <row r="2" spans="1:95" ht="12.6" customHeight="1" thickBot="1" x14ac:dyDescent="0.2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7"/>
      <c r="AM2" s="3"/>
      <c r="AN2" s="4"/>
      <c r="AO2" s="4"/>
      <c r="AP2" s="4"/>
      <c r="AQ2" s="4"/>
      <c r="AR2" s="4"/>
      <c r="AS2" s="4"/>
      <c r="AT2" s="4"/>
      <c r="AU2" s="4"/>
      <c r="AV2" s="4"/>
      <c r="AW2" s="525"/>
      <c r="AX2" s="48"/>
      <c r="AY2" s="48"/>
      <c r="AZ2" s="48"/>
      <c r="BA2" s="48"/>
      <c r="BB2" s="48"/>
      <c r="BC2" s="47"/>
      <c r="BD2" s="48"/>
      <c r="BE2" s="48"/>
      <c r="BF2" s="48"/>
      <c r="BG2" s="48"/>
      <c r="BH2" s="49"/>
      <c r="BI2" s="141" t="s">
        <v>147</v>
      </c>
      <c r="BJ2" s="141"/>
      <c r="BK2" s="141"/>
      <c r="BL2" s="141"/>
      <c r="BM2" s="141"/>
      <c r="BN2" s="141"/>
      <c r="BO2" s="141"/>
      <c r="BP2" s="141"/>
      <c r="BQ2" s="141"/>
      <c r="BR2" s="142"/>
      <c r="BS2" s="145" t="s">
        <v>78</v>
      </c>
      <c r="BT2" s="146"/>
      <c r="BU2" s="149" t="s">
        <v>39</v>
      </c>
      <c r="BV2" s="149"/>
      <c r="BW2" s="149" t="s">
        <v>40</v>
      </c>
      <c r="BX2" s="208"/>
      <c r="BY2" s="191"/>
      <c r="BZ2" s="192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2.6" customHeight="1" thickTop="1" x14ac:dyDescent="0.15">
      <c r="A3" s="424" t="s">
        <v>2</v>
      </c>
      <c r="B3" s="397"/>
      <c r="C3" s="437"/>
      <c r="D3" s="438"/>
      <c r="E3" s="438"/>
      <c r="F3" s="438"/>
      <c r="G3" s="438"/>
      <c r="H3" s="438"/>
      <c r="I3" s="438"/>
      <c r="J3" s="438"/>
      <c r="K3" s="438"/>
      <c r="L3" s="439"/>
      <c r="M3" s="397" t="s">
        <v>3</v>
      </c>
      <c r="N3" s="397"/>
      <c r="O3" s="413"/>
      <c r="P3" s="413"/>
      <c r="Q3" s="413"/>
      <c r="R3" s="397" t="s">
        <v>4</v>
      </c>
      <c r="S3" s="397"/>
      <c r="T3" s="413"/>
      <c r="U3" s="413"/>
      <c r="V3" s="413"/>
      <c r="W3" s="414"/>
      <c r="X3" s="64" t="s">
        <v>164</v>
      </c>
      <c r="Y3" s="64"/>
      <c r="Z3" s="64"/>
      <c r="AA3" s="67"/>
      <c r="AB3" s="67"/>
      <c r="AC3" s="68"/>
      <c r="AD3" s="406" t="s">
        <v>71</v>
      </c>
      <c r="AE3" s="407"/>
      <c r="AF3" s="407"/>
      <c r="AG3" s="407"/>
      <c r="AH3" s="407"/>
      <c r="AI3" s="407"/>
      <c r="AJ3" s="407"/>
      <c r="AK3" s="407"/>
      <c r="AL3" s="408"/>
      <c r="AM3" s="3"/>
      <c r="AN3" s="4"/>
      <c r="AO3" s="4"/>
      <c r="AP3" s="4"/>
      <c r="AQ3" s="4"/>
      <c r="AR3" s="4"/>
      <c r="AS3" s="4"/>
      <c r="AT3" s="4"/>
      <c r="AU3" s="4"/>
      <c r="AV3" s="4"/>
      <c r="AW3" s="526"/>
      <c r="AX3" s="51"/>
      <c r="AY3" s="51"/>
      <c r="AZ3" s="51"/>
      <c r="BA3" s="51"/>
      <c r="BB3" s="51"/>
      <c r="BC3" s="50"/>
      <c r="BD3" s="51"/>
      <c r="BE3" s="51"/>
      <c r="BF3" s="51"/>
      <c r="BG3" s="51"/>
      <c r="BH3" s="52"/>
      <c r="BI3" s="131"/>
      <c r="BJ3" s="131"/>
      <c r="BK3" s="131"/>
      <c r="BL3" s="131"/>
      <c r="BM3" s="131"/>
      <c r="BN3" s="131"/>
      <c r="BO3" s="131"/>
      <c r="BP3" s="131"/>
      <c r="BQ3" s="131"/>
      <c r="BR3" s="132"/>
      <c r="BS3" s="147"/>
      <c r="BT3" s="148"/>
      <c r="BU3" s="150"/>
      <c r="BV3" s="150"/>
      <c r="BW3" s="150"/>
      <c r="BX3" s="209"/>
      <c r="BY3" s="191"/>
      <c r="BZ3" s="192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ht="12.6" customHeight="1" thickBot="1" x14ac:dyDescent="0.2">
      <c r="A4" s="424"/>
      <c r="B4" s="397"/>
      <c r="C4" s="440"/>
      <c r="D4" s="441"/>
      <c r="E4" s="441"/>
      <c r="F4" s="441"/>
      <c r="G4" s="441"/>
      <c r="H4" s="441"/>
      <c r="I4" s="441"/>
      <c r="J4" s="441"/>
      <c r="K4" s="441"/>
      <c r="L4" s="442"/>
      <c r="M4" s="397"/>
      <c r="N4" s="397"/>
      <c r="O4" s="413"/>
      <c r="P4" s="413"/>
      <c r="Q4" s="413"/>
      <c r="R4" s="397"/>
      <c r="S4" s="397"/>
      <c r="T4" s="413"/>
      <c r="U4" s="413"/>
      <c r="V4" s="413"/>
      <c r="W4" s="414"/>
      <c r="X4" s="65" t="s">
        <v>165</v>
      </c>
      <c r="Y4" s="65"/>
      <c r="Z4" s="65"/>
      <c r="AA4" s="69"/>
      <c r="AB4" s="69"/>
      <c r="AC4" s="70"/>
      <c r="AD4" s="409" t="s">
        <v>84</v>
      </c>
      <c r="AE4" s="410"/>
      <c r="AF4" s="410"/>
      <c r="AG4" s="295"/>
      <c r="AH4" s="295"/>
      <c r="AI4" s="295"/>
      <c r="AJ4" s="295"/>
      <c r="AK4" s="295"/>
      <c r="AL4" s="417"/>
      <c r="AM4" s="3"/>
      <c r="AN4" s="4"/>
      <c r="AO4" s="4"/>
      <c r="AP4" s="4"/>
      <c r="AQ4" s="4"/>
      <c r="AR4" s="4"/>
      <c r="AS4" s="4"/>
      <c r="AT4" s="4"/>
      <c r="AU4" s="4"/>
      <c r="AV4" s="4"/>
      <c r="AW4" s="527"/>
      <c r="AX4" s="54"/>
      <c r="AY4" s="54"/>
      <c r="AZ4" s="54"/>
      <c r="BA4" s="54"/>
      <c r="BB4" s="54"/>
      <c r="BC4" s="53"/>
      <c r="BD4" s="54"/>
      <c r="BE4" s="54"/>
      <c r="BF4" s="54"/>
      <c r="BG4" s="54"/>
      <c r="BH4" s="55"/>
      <c r="BI4" s="143"/>
      <c r="BJ4" s="143"/>
      <c r="BK4" s="143"/>
      <c r="BL4" s="143"/>
      <c r="BM4" s="143"/>
      <c r="BN4" s="143"/>
      <c r="BO4" s="143"/>
      <c r="BP4" s="143"/>
      <c r="BQ4" s="143"/>
      <c r="BR4" s="144"/>
      <c r="BS4" s="151"/>
      <c r="BT4" s="151"/>
      <c r="BU4" s="151"/>
      <c r="BV4" s="152"/>
      <c r="BW4" s="210">
        <f>+BS4*BU4</f>
        <v>0</v>
      </c>
      <c r="BX4" s="211"/>
      <c r="BY4" s="44" t="s">
        <v>139</v>
      </c>
      <c r="BZ4" s="36">
        <f>+IF(BY4="Y",BW4,0)</f>
        <v>0</v>
      </c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</row>
    <row r="5" spans="1:95" ht="12.6" customHeight="1" thickTop="1" x14ac:dyDescent="0.15">
      <c r="A5" s="424" t="s">
        <v>5</v>
      </c>
      <c r="B5" s="397"/>
      <c r="C5" s="427"/>
      <c r="D5" s="428"/>
      <c r="E5" s="429"/>
      <c r="F5" s="304" t="s">
        <v>89</v>
      </c>
      <c r="G5" s="305"/>
      <c r="H5" s="353"/>
      <c r="I5" s="354"/>
      <c r="J5" s="354"/>
      <c r="K5" s="354"/>
      <c r="L5" s="433" t="s">
        <v>6</v>
      </c>
      <c r="M5" s="434"/>
      <c r="N5" s="427"/>
      <c r="O5" s="428"/>
      <c r="P5" s="428"/>
      <c r="Q5" s="429"/>
      <c r="R5" s="304" t="s">
        <v>90</v>
      </c>
      <c r="S5" s="305"/>
      <c r="T5" s="413"/>
      <c r="U5" s="413"/>
      <c r="V5" s="413"/>
      <c r="W5" s="414"/>
      <c r="X5" s="65" t="s">
        <v>162</v>
      </c>
      <c r="Y5" s="65"/>
      <c r="Z5" s="65"/>
      <c r="AA5" s="69"/>
      <c r="AB5" s="69"/>
      <c r="AC5" s="70"/>
      <c r="AD5" s="418" t="s">
        <v>85</v>
      </c>
      <c r="AE5" s="419"/>
      <c r="AF5" s="419"/>
      <c r="AG5" s="230"/>
      <c r="AH5" s="230"/>
      <c r="AI5" s="230"/>
      <c r="AJ5" s="230"/>
      <c r="AK5" s="230"/>
      <c r="AL5" s="229"/>
      <c r="AM5" s="3"/>
      <c r="AN5" s="4"/>
      <c r="AO5" s="4"/>
      <c r="AP5" s="4"/>
      <c r="AQ5" s="4"/>
      <c r="AR5" s="4"/>
      <c r="AS5" s="4"/>
      <c r="AT5" s="4"/>
      <c r="AU5" s="4"/>
      <c r="AV5" s="4"/>
      <c r="AW5" s="56" t="s">
        <v>166</v>
      </c>
      <c r="AX5" s="57"/>
      <c r="AY5" s="57"/>
      <c r="AZ5" s="57"/>
      <c r="BA5" s="57"/>
      <c r="BB5" s="57"/>
      <c r="BC5" s="57"/>
      <c r="BD5" s="57"/>
      <c r="BE5" s="57"/>
      <c r="BF5" s="51"/>
      <c r="BG5" s="51"/>
      <c r="BH5" s="52"/>
      <c r="BI5" s="107"/>
      <c r="BJ5" s="107"/>
      <c r="BK5" s="107"/>
      <c r="BL5" s="107"/>
      <c r="BM5" s="107"/>
      <c r="BN5" s="107"/>
      <c r="BO5" s="107"/>
      <c r="BP5" s="107"/>
      <c r="BQ5" s="107"/>
      <c r="BR5" s="135"/>
      <c r="BS5" s="140"/>
      <c r="BT5" s="140"/>
      <c r="BU5" s="140"/>
      <c r="BV5" s="153"/>
      <c r="BW5" s="202">
        <f>+BS5*BU5</f>
        <v>0</v>
      </c>
      <c r="BX5" s="203"/>
      <c r="BY5" s="44" t="s">
        <v>139</v>
      </c>
      <c r="BZ5" s="36">
        <f t="shared" ref="BZ5:BZ68" si="0">+IF(BY5="Y",BW5,0)</f>
        <v>0</v>
      </c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ht="12.6" customHeight="1" thickBot="1" x14ac:dyDescent="0.2">
      <c r="A6" s="425"/>
      <c r="B6" s="426"/>
      <c r="C6" s="430"/>
      <c r="D6" s="431"/>
      <c r="E6" s="432"/>
      <c r="F6" s="306"/>
      <c r="G6" s="307"/>
      <c r="H6" s="443"/>
      <c r="I6" s="444"/>
      <c r="J6" s="444"/>
      <c r="K6" s="444"/>
      <c r="L6" s="435"/>
      <c r="M6" s="436"/>
      <c r="N6" s="430"/>
      <c r="O6" s="431"/>
      <c r="P6" s="431"/>
      <c r="Q6" s="432"/>
      <c r="R6" s="306"/>
      <c r="S6" s="307"/>
      <c r="T6" s="415"/>
      <c r="U6" s="415"/>
      <c r="V6" s="415"/>
      <c r="W6" s="416"/>
      <c r="X6" s="66" t="s">
        <v>163</v>
      </c>
      <c r="Y6" s="66"/>
      <c r="Z6" s="66"/>
      <c r="AA6" s="422"/>
      <c r="AB6" s="422"/>
      <c r="AC6" s="423"/>
      <c r="AD6" s="588" t="s">
        <v>126</v>
      </c>
      <c r="AE6" s="589"/>
      <c r="AF6" s="589"/>
      <c r="AG6" s="120"/>
      <c r="AH6" s="120"/>
      <c r="AI6" s="120"/>
      <c r="AJ6" s="120"/>
      <c r="AK6" s="120"/>
      <c r="AL6" s="121"/>
      <c r="AM6" s="3"/>
      <c r="AN6" s="4"/>
      <c r="AO6" s="4"/>
      <c r="AP6" s="4"/>
      <c r="AQ6" s="4"/>
      <c r="AR6" s="4"/>
      <c r="AS6" s="4"/>
      <c r="AT6" s="4"/>
      <c r="AU6" s="4"/>
      <c r="AV6" s="4"/>
      <c r="AW6" s="58"/>
      <c r="AX6" s="59"/>
      <c r="AY6" s="59"/>
      <c r="AZ6" s="59"/>
      <c r="BA6" s="59"/>
      <c r="BB6" s="59"/>
      <c r="BC6" s="59"/>
      <c r="BD6" s="59"/>
      <c r="BE6" s="59"/>
      <c r="BF6" s="60"/>
      <c r="BG6" s="60"/>
      <c r="BH6" s="61"/>
      <c r="BI6" s="107"/>
      <c r="BJ6" s="107"/>
      <c r="BK6" s="107"/>
      <c r="BL6" s="107"/>
      <c r="BM6" s="107"/>
      <c r="BN6" s="107"/>
      <c r="BO6" s="107"/>
      <c r="BP6" s="107"/>
      <c r="BQ6" s="107"/>
      <c r="BR6" s="135"/>
      <c r="BS6" s="140"/>
      <c r="BT6" s="140"/>
      <c r="BU6" s="140"/>
      <c r="BV6" s="140"/>
      <c r="BW6" s="202">
        <f t="shared" ref="BW6:BW15" si="1">+BS6*BU6</f>
        <v>0</v>
      </c>
      <c r="BX6" s="203"/>
      <c r="BY6" s="44" t="s">
        <v>139</v>
      </c>
      <c r="BZ6" s="36">
        <f t="shared" si="0"/>
        <v>0</v>
      </c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12.6" customHeight="1" thickTop="1" thickBot="1" x14ac:dyDescent="0.2">
      <c r="A7" s="539" t="s">
        <v>0</v>
      </c>
      <c r="B7" s="540"/>
      <c r="C7" s="540"/>
      <c r="D7" s="540"/>
      <c r="E7" s="540"/>
      <c r="F7" s="497" t="s">
        <v>79</v>
      </c>
      <c r="G7" s="498"/>
      <c r="H7" s="501" t="s">
        <v>112</v>
      </c>
      <c r="I7" s="502"/>
      <c r="J7" s="308" t="s">
        <v>7</v>
      </c>
      <c r="K7" s="309"/>
      <c r="L7" s="308" t="s">
        <v>8</v>
      </c>
      <c r="M7" s="309"/>
      <c r="N7" s="308" t="s">
        <v>42</v>
      </c>
      <c r="O7" s="309"/>
      <c r="P7" s="308" t="s">
        <v>43</v>
      </c>
      <c r="Q7" s="309"/>
      <c r="R7" s="308" t="s">
        <v>44</v>
      </c>
      <c r="S7" s="309"/>
      <c r="T7" s="308" t="s">
        <v>45</v>
      </c>
      <c r="U7" s="309"/>
      <c r="V7" s="308" t="s">
        <v>46</v>
      </c>
      <c r="W7" s="309"/>
      <c r="X7" s="308" t="s">
        <v>47</v>
      </c>
      <c r="Y7" s="412"/>
      <c r="Z7" s="420" t="s">
        <v>108</v>
      </c>
      <c r="AA7" s="421"/>
      <c r="AB7" s="557" t="s">
        <v>14</v>
      </c>
      <c r="AC7" s="92"/>
      <c r="AD7" s="325" t="s">
        <v>133</v>
      </c>
      <c r="AE7" s="326"/>
      <c r="AF7" s="326"/>
      <c r="AG7" s="326"/>
      <c r="AH7" s="326"/>
      <c r="AI7" s="326"/>
      <c r="AJ7" s="326"/>
      <c r="AK7" s="326"/>
      <c r="AL7" s="327"/>
      <c r="AM7" s="3"/>
      <c r="AN7" s="4"/>
      <c r="AO7" s="4"/>
      <c r="AP7" s="4"/>
      <c r="AQ7" s="4"/>
      <c r="AR7" s="4"/>
      <c r="AS7" s="4"/>
      <c r="AT7" s="4"/>
      <c r="AU7" s="4"/>
      <c r="AV7" s="4"/>
      <c r="AW7" s="110" t="s">
        <v>161</v>
      </c>
      <c r="AX7" s="111"/>
      <c r="AY7" s="62"/>
      <c r="AZ7" s="62"/>
      <c r="BA7" s="62"/>
      <c r="BB7" s="62"/>
      <c r="BC7" s="62"/>
      <c r="BD7" s="62"/>
      <c r="BE7" s="62"/>
      <c r="BF7" s="62"/>
      <c r="BG7" s="62"/>
      <c r="BH7" s="114"/>
      <c r="BI7" s="107"/>
      <c r="BJ7" s="107"/>
      <c r="BK7" s="107"/>
      <c r="BL7" s="107"/>
      <c r="BM7" s="107"/>
      <c r="BN7" s="107"/>
      <c r="BO7" s="107"/>
      <c r="BP7" s="107"/>
      <c r="BQ7" s="107"/>
      <c r="BR7" s="135"/>
      <c r="BS7" s="140"/>
      <c r="BT7" s="140"/>
      <c r="BU7" s="140"/>
      <c r="BV7" s="140"/>
      <c r="BW7" s="202">
        <f t="shared" si="1"/>
        <v>0</v>
      </c>
      <c r="BX7" s="203"/>
      <c r="BY7" s="44" t="s">
        <v>139</v>
      </c>
      <c r="BZ7" s="36">
        <f t="shared" si="0"/>
        <v>0</v>
      </c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12.6" customHeight="1" thickBot="1" x14ac:dyDescent="0.2">
      <c r="A8" s="330" t="s">
        <v>10</v>
      </c>
      <c r="B8" s="331"/>
      <c r="C8" s="541"/>
      <c r="D8" s="542"/>
      <c r="E8" s="543"/>
      <c r="F8" s="503">
        <f>ROUNDUP((C8+AB8)/2,0)</f>
        <v>0</v>
      </c>
      <c r="G8" s="404"/>
      <c r="H8" s="462">
        <f>+C8+AB8</f>
        <v>0</v>
      </c>
      <c r="I8" s="463"/>
      <c r="J8" s="403">
        <f>(C8+AB8)*2</f>
        <v>0</v>
      </c>
      <c r="K8" s="404"/>
      <c r="L8" s="403">
        <f>(C8+AB8)*3</f>
        <v>0</v>
      </c>
      <c r="M8" s="404"/>
      <c r="N8" s="403">
        <f>(C8+AB8)*4</f>
        <v>0</v>
      </c>
      <c r="O8" s="404"/>
      <c r="P8" s="504">
        <f>(C8+AB8)*5</f>
        <v>0</v>
      </c>
      <c r="Q8" s="505"/>
      <c r="R8" s="403">
        <f>(C8+AB8)*6</f>
        <v>0</v>
      </c>
      <c r="S8" s="404"/>
      <c r="T8" s="403">
        <f>(C8+AB8)*7</f>
        <v>0</v>
      </c>
      <c r="U8" s="404"/>
      <c r="V8" s="403">
        <f>(C8+AB8)*8</f>
        <v>0</v>
      </c>
      <c r="W8" s="404"/>
      <c r="X8" s="411">
        <f>(C8+AB8)*9</f>
        <v>0</v>
      </c>
      <c r="Y8" s="411"/>
      <c r="Z8" s="411">
        <f>(C8+AB8)*10</f>
        <v>0</v>
      </c>
      <c r="AA8" s="516"/>
      <c r="AB8" s="523"/>
      <c r="AC8" s="524"/>
      <c r="AD8" s="399" t="str">
        <f>IF(C8="","",AQ75)</f>
        <v/>
      </c>
      <c r="AE8" s="141"/>
      <c r="AF8" s="141"/>
      <c r="AG8" s="141"/>
      <c r="AH8" s="141"/>
      <c r="AI8" s="141"/>
      <c r="AJ8" s="141"/>
      <c r="AK8" s="141"/>
      <c r="AL8" s="400"/>
      <c r="AM8" s="3"/>
      <c r="AN8" s="4"/>
      <c r="AO8" s="4"/>
      <c r="AP8" s="4"/>
      <c r="AQ8" s="4"/>
      <c r="AR8" s="4"/>
      <c r="AS8" s="4"/>
      <c r="AT8" s="4"/>
      <c r="AU8" s="4"/>
      <c r="AV8" s="4"/>
      <c r="AW8" s="112"/>
      <c r="AX8" s="113"/>
      <c r="AY8" s="63"/>
      <c r="AZ8" s="63"/>
      <c r="BA8" s="63"/>
      <c r="BB8" s="63"/>
      <c r="BC8" s="63"/>
      <c r="BD8" s="63"/>
      <c r="BE8" s="63"/>
      <c r="BF8" s="63"/>
      <c r="BG8" s="63"/>
      <c r="BH8" s="115"/>
      <c r="BI8" s="107"/>
      <c r="BJ8" s="107"/>
      <c r="BK8" s="107"/>
      <c r="BL8" s="107"/>
      <c r="BM8" s="107"/>
      <c r="BN8" s="107"/>
      <c r="BO8" s="107"/>
      <c r="BP8" s="107"/>
      <c r="BQ8" s="107"/>
      <c r="BR8" s="135"/>
      <c r="BS8" s="140"/>
      <c r="BT8" s="140"/>
      <c r="BU8" s="140"/>
      <c r="BV8" s="140"/>
      <c r="BW8" s="202">
        <f t="shared" si="1"/>
        <v>0</v>
      </c>
      <c r="BX8" s="203"/>
      <c r="BY8" s="44" t="s">
        <v>139</v>
      </c>
      <c r="BZ8" s="36">
        <f t="shared" si="0"/>
        <v>0</v>
      </c>
      <c r="CA8" s="4"/>
      <c r="CB8" s="4"/>
      <c r="CO8" s="4"/>
      <c r="CP8" s="4"/>
      <c r="CQ8" s="4"/>
    </row>
    <row r="9" spans="1:95" ht="12.6" customHeight="1" thickTop="1" x14ac:dyDescent="0.15">
      <c r="A9" s="328" t="s">
        <v>11</v>
      </c>
      <c r="B9" s="329"/>
      <c r="C9" s="536"/>
      <c r="D9" s="537"/>
      <c r="E9" s="538"/>
      <c r="F9" s="333">
        <f t="shared" ref="F9:F15" si="2">ROUNDUP((C9+AB9)/2,0)</f>
        <v>0</v>
      </c>
      <c r="G9" s="311"/>
      <c r="H9" s="445">
        <f>+C9+AB9</f>
        <v>0</v>
      </c>
      <c r="I9" s="446"/>
      <c r="J9" s="310">
        <f t="shared" ref="J9:J15" si="3">(C9+AB9)*2</f>
        <v>0</v>
      </c>
      <c r="K9" s="311"/>
      <c r="L9" s="310">
        <f t="shared" ref="L9:L15" si="4">(C9+AB9)*3</f>
        <v>0</v>
      </c>
      <c r="M9" s="311"/>
      <c r="N9" s="310">
        <f t="shared" ref="N9:N15" si="5">(C9+AB9)*4</f>
        <v>0</v>
      </c>
      <c r="O9" s="311"/>
      <c r="P9" s="393">
        <f t="shared" ref="P9:P15" si="6">(C9+AB9)*5</f>
        <v>0</v>
      </c>
      <c r="Q9" s="394"/>
      <c r="R9" s="310">
        <f t="shared" ref="R9:R15" si="7">(C9+AB9)*6</f>
        <v>0</v>
      </c>
      <c r="S9" s="311"/>
      <c r="T9" s="310">
        <f t="shared" ref="T9:T15" si="8">(C9+AB9)*7</f>
        <v>0</v>
      </c>
      <c r="U9" s="311"/>
      <c r="V9" s="310">
        <f t="shared" ref="V9:V15" si="9">(C9+AB9)*8</f>
        <v>0</v>
      </c>
      <c r="W9" s="311"/>
      <c r="X9" s="405">
        <f t="shared" ref="X9:X15" si="10">(C9+AB9)*9</f>
        <v>0</v>
      </c>
      <c r="Y9" s="405"/>
      <c r="Z9" s="405">
        <f t="shared" ref="Z9:Z15" si="11">(C9+AB9)*10</f>
        <v>0</v>
      </c>
      <c r="AA9" s="519"/>
      <c r="AB9" s="517"/>
      <c r="AC9" s="518"/>
      <c r="AD9" s="401"/>
      <c r="AE9" s="220"/>
      <c r="AF9" s="220"/>
      <c r="AG9" s="220"/>
      <c r="AH9" s="220"/>
      <c r="AI9" s="220"/>
      <c r="AJ9" s="220"/>
      <c r="AK9" s="220"/>
      <c r="AL9" s="402"/>
      <c r="AM9" s="3"/>
      <c r="AN9" s="4"/>
      <c r="AO9" s="4"/>
      <c r="AP9" s="4"/>
      <c r="AQ9" s="4"/>
      <c r="AR9" s="4"/>
      <c r="AS9" s="4"/>
      <c r="AT9" s="4"/>
      <c r="AU9" s="4"/>
      <c r="AV9" s="4"/>
      <c r="AW9" s="116" t="s">
        <v>107</v>
      </c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8"/>
      <c r="BI9" s="107"/>
      <c r="BJ9" s="107"/>
      <c r="BK9" s="107"/>
      <c r="BL9" s="107"/>
      <c r="BM9" s="107"/>
      <c r="BN9" s="107"/>
      <c r="BO9" s="107"/>
      <c r="BP9" s="107"/>
      <c r="BQ9" s="107"/>
      <c r="BR9" s="135"/>
      <c r="BS9" s="140"/>
      <c r="BT9" s="140"/>
      <c r="BU9" s="140"/>
      <c r="BV9" s="140"/>
      <c r="BW9" s="202">
        <f t="shared" si="1"/>
        <v>0</v>
      </c>
      <c r="BX9" s="203"/>
      <c r="BY9" s="44" t="s">
        <v>139</v>
      </c>
      <c r="BZ9" s="36">
        <f t="shared" si="0"/>
        <v>0</v>
      </c>
      <c r="CA9" s="4"/>
      <c r="CB9" s="4"/>
      <c r="CO9" s="4"/>
      <c r="CP9" s="4"/>
      <c r="CQ9" s="4"/>
    </row>
    <row r="10" spans="1:95" ht="12.6" customHeight="1" x14ac:dyDescent="0.15">
      <c r="A10" s="328" t="s">
        <v>64</v>
      </c>
      <c r="B10" s="329"/>
      <c r="C10" s="536"/>
      <c r="D10" s="537"/>
      <c r="E10" s="538"/>
      <c r="F10" s="333">
        <f t="shared" si="2"/>
        <v>0</v>
      </c>
      <c r="G10" s="311"/>
      <c r="H10" s="445">
        <f t="shared" ref="H10:H15" si="12">+C10+AB10</f>
        <v>0</v>
      </c>
      <c r="I10" s="446"/>
      <c r="J10" s="310">
        <f t="shared" si="3"/>
        <v>0</v>
      </c>
      <c r="K10" s="311"/>
      <c r="L10" s="310">
        <f t="shared" si="4"/>
        <v>0</v>
      </c>
      <c r="M10" s="311"/>
      <c r="N10" s="310">
        <f t="shared" si="5"/>
        <v>0</v>
      </c>
      <c r="O10" s="311"/>
      <c r="P10" s="393">
        <f t="shared" si="6"/>
        <v>0</v>
      </c>
      <c r="Q10" s="394"/>
      <c r="R10" s="310">
        <f t="shared" si="7"/>
        <v>0</v>
      </c>
      <c r="S10" s="311"/>
      <c r="T10" s="310">
        <f t="shared" si="8"/>
        <v>0</v>
      </c>
      <c r="U10" s="311"/>
      <c r="V10" s="310">
        <f t="shared" si="9"/>
        <v>0</v>
      </c>
      <c r="W10" s="311"/>
      <c r="X10" s="405">
        <f t="shared" si="10"/>
        <v>0</v>
      </c>
      <c r="Y10" s="405"/>
      <c r="Z10" s="405">
        <f t="shared" si="11"/>
        <v>0</v>
      </c>
      <c r="AA10" s="519"/>
      <c r="AB10" s="517"/>
      <c r="AC10" s="518"/>
      <c r="AD10" s="558" t="s">
        <v>134</v>
      </c>
      <c r="AE10" s="559"/>
      <c r="AF10" s="559"/>
      <c r="AG10" s="559"/>
      <c r="AH10" s="559"/>
      <c r="AI10" s="559"/>
      <c r="AJ10" s="559"/>
      <c r="AK10" s="559"/>
      <c r="AL10" s="560"/>
      <c r="AM10" s="3"/>
      <c r="AN10" s="4"/>
      <c r="AO10" s="4"/>
      <c r="AP10" s="4"/>
      <c r="AQ10" s="4"/>
      <c r="AR10" s="4"/>
      <c r="AS10" s="4"/>
      <c r="AT10" s="4"/>
      <c r="AU10" s="4"/>
      <c r="AV10" s="4"/>
      <c r="AW10" s="106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8"/>
      <c r="BI10" s="107"/>
      <c r="BJ10" s="107"/>
      <c r="BK10" s="107"/>
      <c r="BL10" s="107"/>
      <c r="BM10" s="107"/>
      <c r="BN10" s="107"/>
      <c r="BO10" s="107"/>
      <c r="BP10" s="107"/>
      <c r="BQ10" s="107"/>
      <c r="BR10" s="135"/>
      <c r="BS10" s="140"/>
      <c r="BT10" s="140"/>
      <c r="BU10" s="140"/>
      <c r="BV10" s="140"/>
      <c r="BW10" s="202">
        <f t="shared" si="1"/>
        <v>0</v>
      </c>
      <c r="BX10" s="203"/>
      <c r="BY10" s="44" t="s">
        <v>139</v>
      </c>
      <c r="BZ10" s="36">
        <f t="shared" si="0"/>
        <v>0</v>
      </c>
      <c r="CA10" s="4"/>
      <c r="CB10" s="4"/>
      <c r="CO10" s="4"/>
      <c r="CP10" s="4"/>
      <c r="CQ10" s="4"/>
    </row>
    <row r="11" spans="1:95" ht="12.6" customHeight="1" x14ac:dyDescent="0.15">
      <c r="A11" s="391" t="s">
        <v>65</v>
      </c>
      <c r="B11" s="392"/>
      <c r="C11" s="536"/>
      <c r="D11" s="537"/>
      <c r="E11" s="538"/>
      <c r="F11" s="333">
        <f t="shared" si="2"/>
        <v>0</v>
      </c>
      <c r="G11" s="311"/>
      <c r="H11" s="445">
        <f t="shared" si="12"/>
        <v>0</v>
      </c>
      <c r="I11" s="446"/>
      <c r="J11" s="310">
        <f t="shared" si="3"/>
        <v>0</v>
      </c>
      <c r="K11" s="311"/>
      <c r="L11" s="310">
        <f t="shared" si="4"/>
        <v>0</v>
      </c>
      <c r="M11" s="311"/>
      <c r="N11" s="310">
        <f t="shared" si="5"/>
        <v>0</v>
      </c>
      <c r="O11" s="311"/>
      <c r="P11" s="393">
        <f t="shared" si="6"/>
        <v>0</v>
      </c>
      <c r="Q11" s="394"/>
      <c r="R11" s="310">
        <f t="shared" si="7"/>
        <v>0</v>
      </c>
      <c r="S11" s="311"/>
      <c r="T11" s="310">
        <f t="shared" si="8"/>
        <v>0</v>
      </c>
      <c r="U11" s="311"/>
      <c r="V11" s="310">
        <f t="shared" si="9"/>
        <v>0</v>
      </c>
      <c r="W11" s="311"/>
      <c r="X11" s="405">
        <f t="shared" si="10"/>
        <v>0</v>
      </c>
      <c r="Y11" s="405"/>
      <c r="Z11" s="405">
        <f t="shared" si="11"/>
        <v>0</v>
      </c>
      <c r="AA11" s="519"/>
      <c r="AB11" s="517"/>
      <c r="AC11" s="518"/>
      <c r="AD11" s="399" t="str">
        <f>IF(C9="","",AQ73)</f>
        <v/>
      </c>
      <c r="AE11" s="141"/>
      <c r="AF11" s="141"/>
      <c r="AG11" s="141"/>
      <c r="AH11" s="141"/>
      <c r="AI11" s="141"/>
      <c r="AJ11" s="141"/>
      <c r="AK11" s="141"/>
      <c r="AL11" s="400"/>
      <c r="AM11" s="3"/>
      <c r="AN11" s="4"/>
      <c r="AO11" s="4"/>
      <c r="AP11" s="4"/>
      <c r="AQ11" s="4"/>
      <c r="AR11" s="4"/>
      <c r="AS11" s="4"/>
      <c r="AT11" s="4"/>
      <c r="AU11" s="4"/>
      <c r="AV11" s="4"/>
      <c r="AW11" s="106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8"/>
      <c r="BI11" s="107"/>
      <c r="BJ11" s="107"/>
      <c r="BK11" s="107"/>
      <c r="BL11" s="107"/>
      <c r="BM11" s="107"/>
      <c r="BN11" s="107"/>
      <c r="BO11" s="107"/>
      <c r="BP11" s="107"/>
      <c r="BQ11" s="107"/>
      <c r="BR11" s="135"/>
      <c r="BS11" s="140"/>
      <c r="BT11" s="140"/>
      <c r="BU11" s="140"/>
      <c r="BV11" s="140"/>
      <c r="BW11" s="202">
        <f t="shared" si="1"/>
        <v>0</v>
      </c>
      <c r="BX11" s="203"/>
      <c r="BY11" s="44" t="s">
        <v>139</v>
      </c>
      <c r="BZ11" s="36">
        <f t="shared" si="0"/>
        <v>0</v>
      </c>
      <c r="CA11" s="4"/>
      <c r="CB11" s="4"/>
      <c r="CO11" s="4"/>
      <c r="CP11" s="4"/>
      <c r="CQ11" s="4"/>
    </row>
    <row r="12" spans="1:95" ht="12.6" customHeight="1" x14ac:dyDescent="0.15">
      <c r="A12" s="330" t="s">
        <v>19</v>
      </c>
      <c r="B12" s="331"/>
      <c r="C12" s="536"/>
      <c r="D12" s="537"/>
      <c r="E12" s="538"/>
      <c r="F12" s="333">
        <f t="shared" si="2"/>
        <v>0</v>
      </c>
      <c r="G12" s="311"/>
      <c r="H12" s="445">
        <f t="shared" si="12"/>
        <v>0</v>
      </c>
      <c r="I12" s="446"/>
      <c r="J12" s="310">
        <f t="shared" si="3"/>
        <v>0</v>
      </c>
      <c r="K12" s="311"/>
      <c r="L12" s="310">
        <f t="shared" si="4"/>
        <v>0</v>
      </c>
      <c r="M12" s="311"/>
      <c r="N12" s="310">
        <f t="shared" si="5"/>
        <v>0</v>
      </c>
      <c r="O12" s="311"/>
      <c r="P12" s="393">
        <f t="shared" si="6"/>
        <v>0</v>
      </c>
      <c r="Q12" s="394"/>
      <c r="R12" s="310">
        <f t="shared" si="7"/>
        <v>0</v>
      </c>
      <c r="S12" s="311"/>
      <c r="T12" s="310">
        <f t="shared" si="8"/>
        <v>0</v>
      </c>
      <c r="U12" s="311"/>
      <c r="V12" s="310">
        <f t="shared" si="9"/>
        <v>0</v>
      </c>
      <c r="W12" s="311"/>
      <c r="X12" s="405">
        <f t="shared" si="10"/>
        <v>0</v>
      </c>
      <c r="Y12" s="405"/>
      <c r="Z12" s="405">
        <f t="shared" si="11"/>
        <v>0</v>
      </c>
      <c r="AA12" s="519"/>
      <c r="AB12" s="517"/>
      <c r="AC12" s="518"/>
      <c r="AD12" s="401"/>
      <c r="AE12" s="220"/>
      <c r="AF12" s="220"/>
      <c r="AG12" s="220"/>
      <c r="AH12" s="220"/>
      <c r="AI12" s="220"/>
      <c r="AJ12" s="220"/>
      <c r="AK12" s="220"/>
      <c r="AL12" s="402"/>
      <c r="AM12" s="3"/>
      <c r="AN12" s="4"/>
      <c r="AO12" s="4"/>
      <c r="AP12" s="4"/>
      <c r="AQ12" s="4"/>
      <c r="AR12" s="4"/>
      <c r="AS12" s="4"/>
      <c r="AT12" s="4"/>
      <c r="AU12" s="4"/>
      <c r="AV12" s="4"/>
      <c r="AW12" s="106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8"/>
      <c r="BI12" s="107"/>
      <c r="BJ12" s="107"/>
      <c r="BK12" s="107"/>
      <c r="BL12" s="107"/>
      <c r="BM12" s="107"/>
      <c r="BN12" s="107"/>
      <c r="BO12" s="107"/>
      <c r="BP12" s="107"/>
      <c r="BQ12" s="107"/>
      <c r="BR12" s="135"/>
      <c r="BS12" s="140"/>
      <c r="BT12" s="140"/>
      <c r="BU12" s="140"/>
      <c r="BV12" s="140"/>
      <c r="BW12" s="202">
        <f t="shared" si="1"/>
        <v>0</v>
      </c>
      <c r="BX12" s="203"/>
      <c r="BY12" s="44" t="s">
        <v>139</v>
      </c>
      <c r="BZ12" s="36">
        <f t="shared" si="0"/>
        <v>0</v>
      </c>
      <c r="CA12" s="4"/>
      <c r="CB12" s="4"/>
      <c r="CO12" s="4"/>
      <c r="CP12" s="4"/>
      <c r="CQ12" s="4"/>
    </row>
    <row r="13" spans="1:95" ht="12.6" customHeight="1" x14ac:dyDescent="0.15">
      <c r="A13" s="328" t="s">
        <v>20</v>
      </c>
      <c r="B13" s="329"/>
      <c r="C13" s="536"/>
      <c r="D13" s="537"/>
      <c r="E13" s="538"/>
      <c r="F13" s="333">
        <f t="shared" si="2"/>
        <v>0</v>
      </c>
      <c r="G13" s="311"/>
      <c r="H13" s="445">
        <f t="shared" si="12"/>
        <v>0</v>
      </c>
      <c r="I13" s="446"/>
      <c r="J13" s="310">
        <f t="shared" si="3"/>
        <v>0</v>
      </c>
      <c r="K13" s="311"/>
      <c r="L13" s="310">
        <f t="shared" si="4"/>
        <v>0</v>
      </c>
      <c r="M13" s="311"/>
      <c r="N13" s="310">
        <f t="shared" si="5"/>
        <v>0</v>
      </c>
      <c r="O13" s="311"/>
      <c r="P13" s="393">
        <f t="shared" si="6"/>
        <v>0</v>
      </c>
      <c r="Q13" s="394"/>
      <c r="R13" s="310">
        <f t="shared" si="7"/>
        <v>0</v>
      </c>
      <c r="S13" s="311"/>
      <c r="T13" s="310">
        <f t="shared" si="8"/>
        <v>0</v>
      </c>
      <c r="U13" s="311"/>
      <c r="V13" s="310">
        <f t="shared" si="9"/>
        <v>0</v>
      </c>
      <c r="W13" s="311"/>
      <c r="X13" s="405">
        <f t="shared" si="10"/>
        <v>0</v>
      </c>
      <c r="Y13" s="405"/>
      <c r="Z13" s="405">
        <f t="shared" si="11"/>
        <v>0</v>
      </c>
      <c r="AA13" s="519"/>
      <c r="AB13" s="517"/>
      <c r="AC13" s="518"/>
      <c r="AD13" s="558" t="s">
        <v>135</v>
      </c>
      <c r="AE13" s="559"/>
      <c r="AF13" s="559"/>
      <c r="AG13" s="559"/>
      <c r="AH13" s="559"/>
      <c r="AI13" s="559"/>
      <c r="AJ13" s="559"/>
      <c r="AK13" s="559"/>
      <c r="AL13" s="560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106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8"/>
      <c r="BI13" s="107"/>
      <c r="BJ13" s="107"/>
      <c r="BK13" s="107"/>
      <c r="BL13" s="107"/>
      <c r="BM13" s="107"/>
      <c r="BN13" s="107"/>
      <c r="BO13" s="107"/>
      <c r="BP13" s="107"/>
      <c r="BQ13" s="107"/>
      <c r="BR13" s="135"/>
      <c r="BS13" s="140"/>
      <c r="BT13" s="140"/>
      <c r="BU13" s="140"/>
      <c r="BV13" s="140"/>
      <c r="BW13" s="202">
        <f t="shared" si="1"/>
        <v>0</v>
      </c>
      <c r="BX13" s="203"/>
      <c r="BY13" s="44" t="s">
        <v>139</v>
      </c>
      <c r="BZ13" s="36">
        <f t="shared" si="0"/>
        <v>0</v>
      </c>
      <c r="CA13" s="4"/>
      <c r="CB13" s="4"/>
      <c r="CO13" s="4"/>
      <c r="CP13" s="4"/>
      <c r="CQ13" s="4"/>
    </row>
    <row r="14" spans="1:95" ht="12.6" customHeight="1" x14ac:dyDescent="0.15">
      <c r="A14" s="328" t="s">
        <v>21</v>
      </c>
      <c r="B14" s="329"/>
      <c r="C14" s="536"/>
      <c r="D14" s="537"/>
      <c r="E14" s="538"/>
      <c r="F14" s="333">
        <f t="shared" si="2"/>
        <v>0</v>
      </c>
      <c r="G14" s="311"/>
      <c r="H14" s="445">
        <f t="shared" si="12"/>
        <v>0</v>
      </c>
      <c r="I14" s="446"/>
      <c r="J14" s="310">
        <f t="shared" si="3"/>
        <v>0</v>
      </c>
      <c r="K14" s="311"/>
      <c r="L14" s="310">
        <f t="shared" si="4"/>
        <v>0</v>
      </c>
      <c r="M14" s="311"/>
      <c r="N14" s="310">
        <f t="shared" si="5"/>
        <v>0</v>
      </c>
      <c r="O14" s="311"/>
      <c r="P14" s="393">
        <f t="shared" si="6"/>
        <v>0</v>
      </c>
      <c r="Q14" s="394"/>
      <c r="R14" s="310">
        <f t="shared" si="7"/>
        <v>0</v>
      </c>
      <c r="S14" s="311"/>
      <c r="T14" s="310">
        <f t="shared" si="8"/>
        <v>0</v>
      </c>
      <c r="U14" s="311"/>
      <c r="V14" s="310">
        <f t="shared" si="9"/>
        <v>0</v>
      </c>
      <c r="W14" s="311"/>
      <c r="X14" s="405">
        <f t="shared" si="10"/>
        <v>0</v>
      </c>
      <c r="Y14" s="405"/>
      <c r="Z14" s="405">
        <f t="shared" si="11"/>
        <v>0</v>
      </c>
      <c r="AA14" s="519"/>
      <c r="AB14" s="517"/>
      <c r="AC14" s="518"/>
      <c r="AD14" s="590" t="str">
        <f>IF(C8="","",+AQ74)</f>
        <v/>
      </c>
      <c r="AE14" s="591"/>
      <c r="AF14" s="591"/>
      <c r="AG14" s="591"/>
      <c r="AH14" s="591"/>
      <c r="AI14" s="591"/>
      <c r="AJ14" s="591"/>
      <c r="AK14" s="591"/>
      <c r="AL14" s="592"/>
      <c r="AM14" s="3"/>
      <c r="AN14" s="4"/>
      <c r="AO14" s="4"/>
      <c r="AP14" s="4"/>
      <c r="AQ14" s="4"/>
      <c r="AR14" s="4"/>
      <c r="AS14" s="4"/>
      <c r="AT14" s="4"/>
      <c r="AU14" s="4"/>
      <c r="AV14" s="4"/>
      <c r="AW14" s="106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107"/>
      <c r="BJ14" s="107"/>
      <c r="BK14" s="107"/>
      <c r="BL14" s="107"/>
      <c r="BM14" s="107"/>
      <c r="BN14" s="107"/>
      <c r="BO14" s="107"/>
      <c r="BP14" s="107"/>
      <c r="BQ14" s="107"/>
      <c r="BR14" s="135"/>
      <c r="BS14" s="140"/>
      <c r="BT14" s="140"/>
      <c r="BU14" s="140"/>
      <c r="BV14" s="140"/>
      <c r="BW14" s="202">
        <f t="shared" si="1"/>
        <v>0</v>
      </c>
      <c r="BX14" s="203"/>
      <c r="BY14" s="44" t="s">
        <v>139</v>
      </c>
      <c r="BZ14" s="36">
        <f t="shared" si="0"/>
        <v>0</v>
      </c>
      <c r="CA14" s="4"/>
      <c r="CB14" s="4"/>
      <c r="CO14" s="4"/>
      <c r="CP14" s="4"/>
      <c r="CQ14" s="4"/>
    </row>
    <row r="15" spans="1:95" ht="12.6" customHeight="1" thickBot="1" x14ac:dyDescent="0.2">
      <c r="A15" s="334" t="s">
        <v>12</v>
      </c>
      <c r="B15" s="335"/>
      <c r="C15" s="533"/>
      <c r="D15" s="534"/>
      <c r="E15" s="535"/>
      <c r="F15" s="339">
        <f t="shared" si="2"/>
        <v>0</v>
      </c>
      <c r="G15" s="337"/>
      <c r="H15" s="445">
        <f t="shared" si="12"/>
        <v>0</v>
      </c>
      <c r="I15" s="446"/>
      <c r="J15" s="336">
        <f t="shared" si="3"/>
        <v>0</v>
      </c>
      <c r="K15" s="337"/>
      <c r="L15" s="336">
        <f t="shared" si="4"/>
        <v>0</v>
      </c>
      <c r="M15" s="337"/>
      <c r="N15" s="336">
        <f t="shared" si="5"/>
        <v>0</v>
      </c>
      <c r="O15" s="337"/>
      <c r="P15" s="395">
        <f t="shared" si="6"/>
        <v>0</v>
      </c>
      <c r="Q15" s="396"/>
      <c r="R15" s="336">
        <f t="shared" si="7"/>
        <v>0</v>
      </c>
      <c r="S15" s="337"/>
      <c r="T15" s="336">
        <f t="shared" si="8"/>
        <v>0</v>
      </c>
      <c r="U15" s="337"/>
      <c r="V15" s="336">
        <f t="shared" si="9"/>
        <v>0</v>
      </c>
      <c r="W15" s="337"/>
      <c r="X15" s="528">
        <f t="shared" si="10"/>
        <v>0</v>
      </c>
      <c r="Y15" s="528"/>
      <c r="Z15" s="528">
        <f t="shared" si="11"/>
        <v>0</v>
      </c>
      <c r="AA15" s="529"/>
      <c r="AB15" s="561"/>
      <c r="AC15" s="562"/>
      <c r="AD15" s="593"/>
      <c r="AE15" s="594"/>
      <c r="AF15" s="594"/>
      <c r="AG15" s="594"/>
      <c r="AH15" s="594"/>
      <c r="AI15" s="594"/>
      <c r="AJ15" s="594"/>
      <c r="AK15" s="594"/>
      <c r="AL15" s="595"/>
      <c r="AM15" s="3"/>
      <c r="AN15" s="4"/>
      <c r="AO15" s="4"/>
      <c r="AP15" s="4"/>
      <c r="AQ15" s="4"/>
      <c r="AR15" s="4"/>
      <c r="AS15" s="4"/>
      <c r="AT15" s="4"/>
      <c r="AU15" s="4"/>
      <c r="AV15" s="4"/>
      <c r="AW15" s="106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107"/>
      <c r="BJ15" s="107"/>
      <c r="BK15" s="107"/>
      <c r="BL15" s="107"/>
      <c r="BM15" s="107"/>
      <c r="BN15" s="107"/>
      <c r="BO15" s="107"/>
      <c r="BP15" s="107"/>
      <c r="BQ15" s="107"/>
      <c r="BR15" s="135"/>
      <c r="BS15" s="140"/>
      <c r="BT15" s="140"/>
      <c r="BU15" s="140"/>
      <c r="BV15" s="140"/>
      <c r="BW15" s="202">
        <f t="shared" si="1"/>
        <v>0</v>
      </c>
      <c r="BX15" s="203"/>
      <c r="BY15" s="44" t="s">
        <v>139</v>
      </c>
      <c r="BZ15" s="36">
        <f t="shared" si="0"/>
        <v>0</v>
      </c>
      <c r="CA15" s="4"/>
      <c r="CB15" s="4"/>
      <c r="CO15" s="4"/>
      <c r="CP15" s="4"/>
      <c r="CQ15" s="4"/>
    </row>
    <row r="16" spans="1:95" ht="12.6" customHeight="1" thickTop="1" x14ac:dyDescent="0.15">
      <c r="A16" s="520" t="s">
        <v>13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2"/>
      <c r="AM16" s="3"/>
      <c r="AN16" s="4"/>
      <c r="AO16" s="4"/>
      <c r="AP16" s="4"/>
      <c r="AQ16" s="4"/>
      <c r="AR16" s="4"/>
      <c r="AS16" s="4"/>
      <c r="AT16" s="4"/>
      <c r="AU16" s="4"/>
      <c r="AV16" s="4"/>
      <c r="AW16" s="106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8"/>
      <c r="BI16" s="107"/>
      <c r="BJ16" s="107"/>
      <c r="BK16" s="107"/>
      <c r="BL16" s="107"/>
      <c r="BM16" s="107"/>
      <c r="BN16" s="107"/>
      <c r="BO16" s="107"/>
      <c r="BP16" s="107"/>
      <c r="BQ16" s="107"/>
      <c r="BR16" s="135"/>
      <c r="BS16" s="139"/>
      <c r="BT16" s="139"/>
      <c r="BU16" s="139"/>
      <c r="BV16" s="139"/>
      <c r="BW16" s="204">
        <f>+BS16*BU16</f>
        <v>0</v>
      </c>
      <c r="BX16" s="205"/>
      <c r="BY16" s="44" t="s">
        <v>139</v>
      </c>
      <c r="BZ16" s="36">
        <f t="shared" si="0"/>
        <v>0</v>
      </c>
      <c r="CA16" s="4"/>
      <c r="CB16" s="4"/>
      <c r="CO16" s="4"/>
      <c r="CP16" s="4"/>
      <c r="CQ16" s="4"/>
    </row>
    <row r="17" spans="1:95" ht="12.6" customHeight="1" thickBot="1" x14ac:dyDescent="0.2">
      <c r="A17" s="499" t="s">
        <v>1</v>
      </c>
      <c r="B17" s="500"/>
      <c r="C17" s="500"/>
      <c r="D17" s="500"/>
      <c r="E17" s="500"/>
      <c r="F17" s="500"/>
      <c r="G17" s="500"/>
      <c r="H17" s="338" t="s">
        <v>9</v>
      </c>
      <c r="I17" s="315"/>
      <c r="J17" s="315" t="s">
        <v>66</v>
      </c>
      <c r="K17" s="464"/>
      <c r="L17" s="448" t="s">
        <v>79</v>
      </c>
      <c r="M17" s="315"/>
      <c r="N17" s="315" t="s">
        <v>97</v>
      </c>
      <c r="O17" s="315"/>
      <c r="P17" s="315" t="s">
        <v>98</v>
      </c>
      <c r="Q17" s="315"/>
      <c r="R17" s="315" t="s">
        <v>99</v>
      </c>
      <c r="S17" s="315"/>
      <c r="T17" s="315" t="s">
        <v>100</v>
      </c>
      <c r="U17" s="315"/>
      <c r="V17" s="315" t="s">
        <v>101</v>
      </c>
      <c r="W17" s="315"/>
      <c r="X17" s="315" t="s">
        <v>102</v>
      </c>
      <c r="Y17" s="315"/>
      <c r="Z17" s="315" t="s">
        <v>103</v>
      </c>
      <c r="AA17" s="315"/>
      <c r="AB17" s="315" t="s">
        <v>104</v>
      </c>
      <c r="AC17" s="315"/>
      <c r="AD17" s="315" t="s">
        <v>105</v>
      </c>
      <c r="AE17" s="315"/>
      <c r="AF17" s="315" t="s">
        <v>106</v>
      </c>
      <c r="AG17" s="464"/>
      <c r="AH17" s="472" t="s">
        <v>109</v>
      </c>
      <c r="AI17" s="79"/>
      <c r="AJ17" s="79" t="s">
        <v>94</v>
      </c>
      <c r="AK17" s="79"/>
      <c r="AL17" s="332"/>
      <c r="AM17" s="3"/>
      <c r="AN17" s="4"/>
      <c r="AO17" s="4"/>
      <c r="AP17" s="4"/>
      <c r="AQ17" s="4"/>
      <c r="AR17" s="4"/>
      <c r="AS17" s="4"/>
      <c r="AT17" s="4"/>
      <c r="AU17" s="4"/>
      <c r="AV17" s="4"/>
      <c r="AW17" s="119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/>
      <c r="BI17" s="136" t="s">
        <v>148</v>
      </c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7"/>
      <c r="BW17" s="193">
        <f>SUM(BW4:BX16)</f>
        <v>0</v>
      </c>
      <c r="BX17" s="194"/>
      <c r="BY17" s="44" t="s">
        <v>139</v>
      </c>
      <c r="BZ17" s="36">
        <f t="shared" si="0"/>
        <v>0</v>
      </c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2.6" customHeight="1" thickTop="1" x14ac:dyDescent="0.15">
      <c r="A18" s="530"/>
      <c r="B18" s="531"/>
      <c r="C18" s="531"/>
      <c r="D18" s="531"/>
      <c r="E18" s="531"/>
      <c r="F18" s="531"/>
      <c r="G18" s="532"/>
      <c r="H18" s="318"/>
      <c r="I18" s="319"/>
      <c r="J18" s="319"/>
      <c r="K18" s="447"/>
      <c r="L18" s="198" t="str">
        <f>IF(ISERROR(VLOOKUP($J18,$A$8:$I$15,8,0)),"",ROUNDUP(VLOOKUP($J18,$A$8:$I$15,8,0)/2,0))</f>
        <v/>
      </c>
      <c r="M18" s="199"/>
      <c r="N18" s="199" t="str">
        <f>IF(ISERROR(VLOOKUP($J18,$A$8:$I$15,8,0)),"",ROUNDUP(VLOOKUP($J18,$A$8:$I$15,8,0)*0.5*(1+$H18),0))</f>
        <v/>
      </c>
      <c r="O18" s="199"/>
      <c r="P18" s="199" t="str">
        <f>IF(ISERROR(VLOOKUP($J18,$A$8:$I$15,8,0)),"",ROUNDUP(VLOOKUP($J18,$A$8:$I$15,8,0)/2*(2+$H18),0))</f>
        <v/>
      </c>
      <c r="Q18" s="199"/>
      <c r="R18" s="199" t="str">
        <f>IF(ISERROR(VLOOKUP($J18,$A$8:$I$15,8,0)),"",ROUNDUP(VLOOKUP($J18,$A$8:$I$15,8,0)*0.5*(3+$H18),0))</f>
        <v/>
      </c>
      <c r="S18" s="199"/>
      <c r="T18" s="199" t="str">
        <f>IF(ISERROR(VLOOKUP($J18,$A$8:$I$15,8,0)),"",ROUNDUP(VLOOKUP($J18,$A$8:$I$15,8,0)*0.5*(4+$H18),0))</f>
        <v/>
      </c>
      <c r="U18" s="199"/>
      <c r="V18" s="265" t="str">
        <f>IF(ISERROR(VLOOKUP($J18,$A$8:$I$15,8,0)),"",ROUNDUP(VLOOKUP($J18,$A$8:$I$15,8,0)*0.5*(5+$H18),0))</f>
        <v/>
      </c>
      <c r="W18" s="265"/>
      <c r="X18" s="199" t="str">
        <f>IF(ISERROR(VLOOKUP($J18,$A$8:$I$15,8,0)),"",ROUNDUP(VLOOKUP($J18,$A$8:$I$15,8,0)*0.5*(6+$H18),0))</f>
        <v/>
      </c>
      <c r="Y18" s="199"/>
      <c r="Z18" s="199" t="str">
        <f>IF(ISERROR(VLOOKUP($J18,$A$8:$I$15,8,0)),"",ROUNDUP(VLOOKUP($J18,$A$8:$I$15,8,0)*0.5*(7+$H18),0))</f>
        <v/>
      </c>
      <c r="AA18" s="199"/>
      <c r="AB18" s="199" t="str">
        <f>IF(ISERROR(VLOOKUP($J18,$A$8:$I$15,8,0)),"",ROUNDUP(VLOOKUP($J18,$A$8:$I$15,8,0)*0.5*(8+$H18),0))</f>
        <v/>
      </c>
      <c r="AC18" s="199"/>
      <c r="AD18" s="199" t="str">
        <f>IF(ISERROR(VLOOKUP($J18,$A$8:$I$15,8,0)),"",ROUNDUP(VLOOKUP($J18,$A$8:$I$15,8,0)*0.5*(9+$H18),0))</f>
        <v/>
      </c>
      <c r="AE18" s="199"/>
      <c r="AF18" s="199" t="str">
        <f>IF(ISERROR(VLOOKUP($J18,$A$8:$I$15,8,0)),"",ROUNDUP(VLOOKUP($J18,$A$8:$I$15,8,0)*0.5*(10+$H18),0))</f>
        <v/>
      </c>
      <c r="AG18" s="199"/>
      <c r="AH18" s="40"/>
      <c r="AI18" s="41"/>
      <c r="AJ18" s="189"/>
      <c r="AK18" s="189"/>
      <c r="AL18" s="190"/>
      <c r="AM18" s="584" t="s">
        <v>91</v>
      </c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8"/>
      <c r="BI18" s="127" t="s">
        <v>149</v>
      </c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8"/>
      <c r="BY18" s="44"/>
      <c r="BZ18" s="36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2.6" customHeight="1" x14ac:dyDescent="0.15">
      <c r="A19" s="320"/>
      <c r="B19" s="321"/>
      <c r="C19" s="321"/>
      <c r="D19" s="321"/>
      <c r="E19" s="321"/>
      <c r="F19" s="321"/>
      <c r="G19" s="322"/>
      <c r="H19" s="195"/>
      <c r="I19" s="196"/>
      <c r="J19" s="196"/>
      <c r="K19" s="197"/>
      <c r="L19" s="198" t="str">
        <f t="shared" ref="L19:L36" si="13">IF(ISERROR(VLOOKUP($J19,$A$8:$I$15,8,0)),"",ROUNDUP(VLOOKUP($J19,$A$8:$I$15,8,0)/2,0))</f>
        <v/>
      </c>
      <c r="M19" s="199"/>
      <c r="N19" s="199" t="str">
        <f t="shared" ref="N19:N36" si="14">IF(ISERROR(VLOOKUP($J19,$A$8:$I$15,8,0)),"",ROUNDUP(VLOOKUP($J19,$A$8:$I$15,8,0)*0.5*(1+$H19),0))</f>
        <v/>
      </c>
      <c r="O19" s="199"/>
      <c r="P19" s="199" t="str">
        <f t="shared" ref="P19:P36" si="15">IF(ISERROR(VLOOKUP($J19,$A$8:$I$15,8,0)),"",ROUNDUP(VLOOKUP($J19,$A$8:$I$15,8,0)/2*(2+$H19),0))</f>
        <v/>
      </c>
      <c r="Q19" s="199"/>
      <c r="R19" s="199" t="str">
        <f t="shared" ref="R19:R36" si="16">IF(ISERROR(VLOOKUP($J19,$A$8:$I$15,8,0)),"",ROUNDUP(VLOOKUP($J19,$A$8:$I$15,8,0)*0.5*(3+$H19),0))</f>
        <v/>
      </c>
      <c r="S19" s="199"/>
      <c r="T19" s="199" t="str">
        <f t="shared" ref="T19:T36" si="17">IF(ISERROR(VLOOKUP($J19,$A$8:$I$15,8,0)),"",ROUNDUP(VLOOKUP($J19,$A$8:$I$15,8,0)*0.5*(4+$H19),0))</f>
        <v/>
      </c>
      <c r="U19" s="199"/>
      <c r="V19" s="265" t="str">
        <f t="shared" ref="V19:V36" si="18">IF(ISERROR(VLOOKUP($J19,$A$8:$I$15,8,0)),"",ROUNDUP(VLOOKUP($J19,$A$8:$I$15,8,0)*0.5*(5+$H19),0))</f>
        <v/>
      </c>
      <c r="W19" s="265"/>
      <c r="X19" s="199" t="str">
        <f t="shared" ref="X19:X36" si="19">IF(ISERROR(VLOOKUP($J19,$A$8:$I$15,8,0)),"",ROUNDUP(VLOOKUP($J19,$A$8:$I$15,8,0)*0.5*(6+$H19),0))</f>
        <v/>
      </c>
      <c r="Y19" s="199"/>
      <c r="Z19" s="199" t="str">
        <f t="shared" ref="Z19:Z36" si="20">IF(ISERROR(VLOOKUP($J19,$A$8:$I$15,8,0)),"",ROUNDUP(VLOOKUP($J19,$A$8:$I$15,8,0)*0.5*(7+$H19),0))</f>
        <v/>
      </c>
      <c r="AA19" s="199"/>
      <c r="AB19" s="199" t="str">
        <f t="shared" ref="AB19:AB36" si="21">IF(ISERROR(VLOOKUP($J19,$A$8:$I$15,8,0)),"",ROUNDUP(VLOOKUP($J19,$A$8:$I$15,8,0)*0.5*(8+$H19),0))</f>
        <v/>
      </c>
      <c r="AC19" s="199"/>
      <c r="AD19" s="199" t="str">
        <f t="shared" ref="AD19:AD36" si="22">IF(ISERROR(VLOOKUP($J19,$A$8:$I$15,8,0)),"",ROUNDUP(VLOOKUP($J19,$A$8:$I$15,8,0)*0.5*(9+$H19),0))</f>
        <v/>
      </c>
      <c r="AE19" s="199"/>
      <c r="AF19" s="199" t="str">
        <f t="shared" ref="AF19:AF36" si="23">IF(ISERROR(VLOOKUP($J19,$A$8:$I$15,8,0)),"",ROUNDUP(VLOOKUP($J19,$A$8:$I$15,8,0)*0.5*(10+$H19),0))</f>
        <v/>
      </c>
      <c r="AG19" s="199"/>
      <c r="AH19" s="42"/>
      <c r="AI19" s="43"/>
      <c r="AJ19" s="155"/>
      <c r="AK19" s="155"/>
      <c r="AL19" s="180"/>
      <c r="AM19" s="172" t="s">
        <v>144</v>
      </c>
      <c r="AN19" s="173"/>
      <c r="AO19" s="176"/>
      <c r="AP19" s="177"/>
      <c r="AQ19" s="170" t="s">
        <v>145</v>
      </c>
      <c r="AR19" s="171"/>
      <c r="AS19" s="93"/>
      <c r="AT19" s="94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81"/>
      <c r="BI19" s="220" t="s">
        <v>147</v>
      </c>
      <c r="BJ19" s="220"/>
      <c r="BK19" s="220"/>
      <c r="BL19" s="220"/>
      <c r="BM19" s="220"/>
      <c r="BN19" s="220"/>
      <c r="BO19" s="220"/>
      <c r="BP19" s="220"/>
      <c r="BQ19" s="220"/>
      <c r="BR19" s="221"/>
      <c r="BS19" s="216" t="s">
        <v>78</v>
      </c>
      <c r="BT19" s="217"/>
      <c r="BU19" s="218" t="s">
        <v>39</v>
      </c>
      <c r="BV19" s="218"/>
      <c r="BW19" s="218" t="s">
        <v>40</v>
      </c>
      <c r="BX19" s="219"/>
      <c r="BY19" s="44"/>
      <c r="BZ19" s="36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2.6" customHeight="1" x14ac:dyDescent="0.15">
      <c r="A20" s="320"/>
      <c r="B20" s="321"/>
      <c r="C20" s="321"/>
      <c r="D20" s="321"/>
      <c r="E20" s="321"/>
      <c r="F20" s="321"/>
      <c r="G20" s="322"/>
      <c r="H20" s="195"/>
      <c r="I20" s="196"/>
      <c r="J20" s="196"/>
      <c r="K20" s="197"/>
      <c r="L20" s="198" t="str">
        <f t="shared" si="13"/>
        <v/>
      </c>
      <c r="M20" s="199"/>
      <c r="N20" s="199" t="str">
        <f t="shared" si="14"/>
        <v/>
      </c>
      <c r="O20" s="199"/>
      <c r="P20" s="199" t="str">
        <f t="shared" si="15"/>
        <v/>
      </c>
      <c r="Q20" s="199"/>
      <c r="R20" s="199" t="str">
        <f t="shared" si="16"/>
        <v/>
      </c>
      <c r="S20" s="199"/>
      <c r="T20" s="199" t="str">
        <f t="shared" si="17"/>
        <v/>
      </c>
      <c r="U20" s="199"/>
      <c r="V20" s="265" t="str">
        <f t="shared" si="18"/>
        <v/>
      </c>
      <c r="W20" s="265"/>
      <c r="X20" s="199" t="str">
        <f t="shared" si="19"/>
        <v/>
      </c>
      <c r="Y20" s="199"/>
      <c r="Z20" s="199" t="str">
        <f t="shared" si="20"/>
        <v/>
      </c>
      <c r="AA20" s="199"/>
      <c r="AB20" s="199" t="str">
        <f t="shared" si="21"/>
        <v/>
      </c>
      <c r="AC20" s="199"/>
      <c r="AD20" s="199" t="str">
        <f t="shared" si="22"/>
        <v/>
      </c>
      <c r="AE20" s="199"/>
      <c r="AF20" s="199" t="str">
        <f t="shared" si="23"/>
        <v/>
      </c>
      <c r="AG20" s="199"/>
      <c r="AH20" s="42"/>
      <c r="AI20" s="43"/>
      <c r="AJ20" s="155"/>
      <c r="AK20" s="155"/>
      <c r="AL20" s="180"/>
      <c r="AM20" s="172"/>
      <c r="AN20" s="173"/>
      <c r="AO20" s="176"/>
      <c r="AP20" s="177"/>
      <c r="AQ20" s="587"/>
      <c r="AR20" s="171"/>
      <c r="AS20" s="93"/>
      <c r="AT20" s="94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8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2"/>
      <c r="BS20" s="147"/>
      <c r="BT20" s="148"/>
      <c r="BU20" s="150"/>
      <c r="BV20" s="150"/>
      <c r="BW20" s="150"/>
      <c r="BX20" s="209"/>
      <c r="BY20" s="44"/>
      <c r="BZ20" s="36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2.6" customHeight="1" x14ac:dyDescent="0.15">
      <c r="A21" s="320"/>
      <c r="B21" s="321"/>
      <c r="C21" s="321"/>
      <c r="D21" s="321"/>
      <c r="E21" s="321"/>
      <c r="F21" s="321"/>
      <c r="G21" s="322"/>
      <c r="H21" s="195"/>
      <c r="I21" s="196"/>
      <c r="J21" s="196"/>
      <c r="K21" s="197"/>
      <c r="L21" s="198" t="str">
        <f t="shared" si="13"/>
        <v/>
      </c>
      <c r="M21" s="199"/>
      <c r="N21" s="199" t="str">
        <f t="shared" si="14"/>
        <v/>
      </c>
      <c r="O21" s="199"/>
      <c r="P21" s="199" t="str">
        <f t="shared" si="15"/>
        <v/>
      </c>
      <c r="Q21" s="199"/>
      <c r="R21" s="199" t="str">
        <f t="shared" si="16"/>
        <v/>
      </c>
      <c r="S21" s="199"/>
      <c r="T21" s="199" t="str">
        <f t="shared" si="17"/>
        <v/>
      </c>
      <c r="U21" s="199"/>
      <c r="V21" s="265" t="str">
        <f t="shared" si="18"/>
        <v/>
      </c>
      <c r="W21" s="265"/>
      <c r="X21" s="199" t="str">
        <f t="shared" si="19"/>
        <v/>
      </c>
      <c r="Y21" s="199"/>
      <c r="Z21" s="199" t="str">
        <f t="shared" si="20"/>
        <v/>
      </c>
      <c r="AA21" s="199"/>
      <c r="AB21" s="199" t="str">
        <f t="shared" si="21"/>
        <v/>
      </c>
      <c r="AC21" s="199"/>
      <c r="AD21" s="199" t="str">
        <f t="shared" si="22"/>
        <v/>
      </c>
      <c r="AE21" s="199"/>
      <c r="AF21" s="199" t="str">
        <f t="shared" si="23"/>
        <v/>
      </c>
      <c r="AG21" s="199"/>
      <c r="AH21" s="42"/>
      <c r="AI21" s="43"/>
      <c r="AJ21" s="155"/>
      <c r="AK21" s="155"/>
      <c r="AL21" s="180"/>
      <c r="AM21" s="87" t="s">
        <v>92</v>
      </c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9"/>
      <c r="BI21" s="143"/>
      <c r="BJ21" s="143"/>
      <c r="BK21" s="143"/>
      <c r="BL21" s="143"/>
      <c r="BM21" s="143"/>
      <c r="BN21" s="143"/>
      <c r="BO21" s="143"/>
      <c r="BP21" s="143"/>
      <c r="BQ21" s="143"/>
      <c r="BR21" s="144"/>
      <c r="BS21" s="151"/>
      <c r="BT21" s="151"/>
      <c r="BU21" s="151"/>
      <c r="BV21" s="152"/>
      <c r="BW21" s="210">
        <f>+BS21*BU21</f>
        <v>0</v>
      </c>
      <c r="BX21" s="211"/>
      <c r="BY21" s="44" t="s">
        <v>139</v>
      </c>
      <c r="BZ21" s="36">
        <f t="shared" si="0"/>
        <v>0</v>
      </c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2.6" customHeight="1" x14ac:dyDescent="0.15">
      <c r="A22" s="320"/>
      <c r="B22" s="321"/>
      <c r="C22" s="321"/>
      <c r="D22" s="321"/>
      <c r="E22" s="321"/>
      <c r="F22" s="321"/>
      <c r="G22" s="322"/>
      <c r="H22" s="195"/>
      <c r="I22" s="196"/>
      <c r="J22" s="196"/>
      <c r="K22" s="197"/>
      <c r="L22" s="198" t="str">
        <f t="shared" si="13"/>
        <v/>
      </c>
      <c r="M22" s="199"/>
      <c r="N22" s="199" t="str">
        <f t="shared" si="14"/>
        <v/>
      </c>
      <c r="O22" s="199"/>
      <c r="P22" s="199" t="str">
        <f t="shared" si="15"/>
        <v/>
      </c>
      <c r="Q22" s="199"/>
      <c r="R22" s="199" t="str">
        <f t="shared" si="16"/>
        <v/>
      </c>
      <c r="S22" s="199"/>
      <c r="T22" s="199" t="str">
        <f t="shared" si="17"/>
        <v/>
      </c>
      <c r="U22" s="199"/>
      <c r="V22" s="265" t="str">
        <f t="shared" si="18"/>
        <v/>
      </c>
      <c r="W22" s="265"/>
      <c r="X22" s="199" t="str">
        <f t="shared" si="19"/>
        <v/>
      </c>
      <c r="Y22" s="199"/>
      <c r="Z22" s="199" t="str">
        <f t="shared" si="20"/>
        <v/>
      </c>
      <c r="AA22" s="199"/>
      <c r="AB22" s="199" t="str">
        <f t="shared" si="21"/>
        <v/>
      </c>
      <c r="AC22" s="199"/>
      <c r="AD22" s="199" t="str">
        <f t="shared" si="22"/>
        <v/>
      </c>
      <c r="AE22" s="199"/>
      <c r="AF22" s="199" t="str">
        <f t="shared" si="23"/>
        <v/>
      </c>
      <c r="AG22" s="199"/>
      <c r="AH22" s="42"/>
      <c r="AI22" s="43"/>
      <c r="AJ22" s="155"/>
      <c r="AK22" s="155"/>
      <c r="AL22" s="180"/>
      <c r="AM22" s="172" t="s">
        <v>144</v>
      </c>
      <c r="AN22" s="173"/>
      <c r="AO22" s="176"/>
      <c r="AP22" s="177"/>
      <c r="AQ22" s="170" t="s">
        <v>145</v>
      </c>
      <c r="AR22" s="171"/>
      <c r="AS22" s="93"/>
      <c r="AT22" s="94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81"/>
      <c r="BI22" s="107"/>
      <c r="BJ22" s="107"/>
      <c r="BK22" s="107"/>
      <c r="BL22" s="107"/>
      <c r="BM22" s="107"/>
      <c r="BN22" s="107"/>
      <c r="BO22" s="107"/>
      <c r="BP22" s="107"/>
      <c r="BQ22" s="107"/>
      <c r="BR22" s="135"/>
      <c r="BS22" s="140"/>
      <c r="BT22" s="140"/>
      <c r="BU22" s="140"/>
      <c r="BV22" s="153"/>
      <c r="BW22" s="202">
        <f>+BS22*BU22</f>
        <v>0</v>
      </c>
      <c r="BX22" s="203"/>
      <c r="BY22" s="44" t="s">
        <v>139</v>
      </c>
      <c r="BZ22" s="36">
        <f t="shared" si="0"/>
        <v>0</v>
      </c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2.6" customHeight="1" x14ac:dyDescent="0.15">
      <c r="A23" s="320"/>
      <c r="B23" s="321"/>
      <c r="C23" s="321"/>
      <c r="D23" s="321"/>
      <c r="E23" s="321"/>
      <c r="F23" s="321"/>
      <c r="G23" s="322"/>
      <c r="H23" s="195"/>
      <c r="I23" s="196"/>
      <c r="J23" s="196"/>
      <c r="K23" s="197"/>
      <c r="L23" s="198" t="str">
        <f t="shared" si="13"/>
        <v/>
      </c>
      <c r="M23" s="199"/>
      <c r="N23" s="199" t="str">
        <f t="shared" si="14"/>
        <v/>
      </c>
      <c r="O23" s="199"/>
      <c r="P23" s="199" t="str">
        <f t="shared" si="15"/>
        <v/>
      </c>
      <c r="Q23" s="199"/>
      <c r="R23" s="199" t="str">
        <f t="shared" si="16"/>
        <v/>
      </c>
      <c r="S23" s="199"/>
      <c r="T23" s="199" t="str">
        <f t="shared" si="17"/>
        <v/>
      </c>
      <c r="U23" s="199"/>
      <c r="V23" s="265" t="str">
        <f t="shared" si="18"/>
        <v/>
      </c>
      <c r="W23" s="265"/>
      <c r="X23" s="199" t="str">
        <f t="shared" si="19"/>
        <v/>
      </c>
      <c r="Y23" s="199"/>
      <c r="Z23" s="199" t="str">
        <f t="shared" si="20"/>
        <v/>
      </c>
      <c r="AA23" s="199"/>
      <c r="AB23" s="199" t="str">
        <f t="shared" si="21"/>
        <v/>
      </c>
      <c r="AC23" s="199"/>
      <c r="AD23" s="199" t="str">
        <f t="shared" si="22"/>
        <v/>
      </c>
      <c r="AE23" s="199"/>
      <c r="AF23" s="199" t="str">
        <f t="shared" si="23"/>
        <v/>
      </c>
      <c r="AG23" s="199"/>
      <c r="AH23" s="42"/>
      <c r="AI23" s="43"/>
      <c r="AJ23" s="155"/>
      <c r="AK23" s="155"/>
      <c r="AL23" s="180"/>
      <c r="AM23" s="172"/>
      <c r="AN23" s="173"/>
      <c r="AO23" s="176"/>
      <c r="AP23" s="177"/>
      <c r="AQ23" s="587"/>
      <c r="AR23" s="171"/>
      <c r="AS23" s="93"/>
      <c r="AT23" s="94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81"/>
      <c r="BI23" s="107"/>
      <c r="BJ23" s="107"/>
      <c r="BK23" s="107"/>
      <c r="BL23" s="107"/>
      <c r="BM23" s="107"/>
      <c r="BN23" s="107"/>
      <c r="BO23" s="107"/>
      <c r="BP23" s="107"/>
      <c r="BQ23" s="107"/>
      <c r="BR23" s="135"/>
      <c r="BS23" s="140"/>
      <c r="BT23" s="140"/>
      <c r="BU23" s="140"/>
      <c r="BV23" s="140"/>
      <c r="BW23" s="202">
        <f t="shared" ref="BW23:BW32" si="24">+BS23*BU23</f>
        <v>0</v>
      </c>
      <c r="BX23" s="203"/>
      <c r="BY23" s="44" t="s">
        <v>139</v>
      </c>
      <c r="BZ23" s="36">
        <f t="shared" si="0"/>
        <v>0</v>
      </c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2.6" customHeight="1" x14ac:dyDescent="0.15">
      <c r="A24" s="320"/>
      <c r="B24" s="321"/>
      <c r="C24" s="321"/>
      <c r="D24" s="321"/>
      <c r="E24" s="321"/>
      <c r="F24" s="321"/>
      <c r="G24" s="322"/>
      <c r="H24" s="195"/>
      <c r="I24" s="196"/>
      <c r="J24" s="196"/>
      <c r="K24" s="197"/>
      <c r="L24" s="198" t="str">
        <f t="shared" si="13"/>
        <v/>
      </c>
      <c r="M24" s="199"/>
      <c r="N24" s="199" t="str">
        <f t="shared" si="14"/>
        <v/>
      </c>
      <c r="O24" s="199"/>
      <c r="P24" s="199" t="str">
        <f t="shared" si="15"/>
        <v/>
      </c>
      <c r="Q24" s="199"/>
      <c r="R24" s="199" t="str">
        <f t="shared" si="16"/>
        <v/>
      </c>
      <c r="S24" s="199"/>
      <c r="T24" s="199" t="str">
        <f t="shared" si="17"/>
        <v/>
      </c>
      <c r="U24" s="199"/>
      <c r="V24" s="265" t="str">
        <f t="shared" si="18"/>
        <v/>
      </c>
      <c r="W24" s="265"/>
      <c r="X24" s="199" t="str">
        <f t="shared" si="19"/>
        <v/>
      </c>
      <c r="Y24" s="199"/>
      <c r="Z24" s="199" t="str">
        <f t="shared" si="20"/>
        <v/>
      </c>
      <c r="AA24" s="199"/>
      <c r="AB24" s="199" t="str">
        <f t="shared" si="21"/>
        <v/>
      </c>
      <c r="AC24" s="199"/>
      <c r="AD24" s="199" t="str">
        <f t="shared" si="22"/>
        <v/>
      </c>
      <c r="AE24" s="199"/>
      <c r="AF24" s="199" t="str">
        <f t="shared" si="23"/>
        <v/>
      </c>
      <c r="AG24" s="199"/>
      <c r="AH24" s="42"/>
      <c r="AI24" s="43"/>
      <c r="AJ24" s="155"/>
      <c r="AK24" s="155"/>
      <c r="AL24" s="180"/>
      <c r="AM24" s="87" t="s">
        <v>93</v>
      </c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9"/>
      <c r="BI24" s="107"/>
      <c r="BJ24" s="107"/>
      <c r="BK24" s="107"/>
      <c r="BL24" s="107"/>
      <c r="BM24" s="107"/>
      <c r="BN24" s="107"/>
      <c r="BO24" s="107"/>
      <c r="BP24" s="107"/>
      <c r="BQ24" s="107"/>
      <c r="BR24" s="135"/>
      <c r="BS24" s="140"/>
      <c r="BT24" s="140"/>
      <c r="BU24" s="140"/>
      <c r="BV24" s="140"/>
      <c r="BW24" s="202">
        <f t="shared" si="24"/>
        <v>0</v>
      </c>
      <c r="BX24" s="203"/>
      <c r="BY24" s="44" t="s">
        <v>139</v>
      </c>
      <c r="BZ24" s="36">
        <f t="shared" si="0"/>
        <v>0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2.6" customHeight="1" x14ac:dyDescent="0.15">
      <c r="A25" s="320"/>
      <c r="B25" s="321"/>
      <c r="C25" s="321"/>
      <c r="D25" s="321"/>
      <c r="E25" s="321"/>
      <c r="F25" s="321"/>
      <c r="G25" s="322"/>
      <c r="H25" s="195"/>
      <c r="I25" s="196"/>
      <c r="J25" s="196"/>
      <c r="K25" s="197"/>
      <c r="L25" s="198" t="str">
        <f t="shared" si="13"/>
        <v/>
      </c>
      <c r="M25" s="199"/>
      <c r="N25" s="199" t="str">
        <f t="shared" si="14"/>
        <v/>
      </c>
      <c r="O25" s="199"/>
      <c r="P25" s="199" t="str">
        <f t="shared" si="15"/>
        <v/>
      </c>
      <c r="Q25" s="199"/>
      <c r="R25" s="199" t="str">
        <f t="shared" si="16"/>
        <v/>
      </c>
      <c r="S25" s="199"/>
      <c r="T25" s="199" t="str">
        <f t="shared" si="17"/>
        <v/>
      </c>
      <c r="U25" s="199"/>
      <c r="V25" s="265" t="str">
        <f t="shared" si="18"/>
        <v/>
      </c>
      <c r="W25" s="265"/>
      <c r="X25" s="199" t="str">
        <f t="shared" si="19"/>
        <v/>
      </c>
      <c r="Y25" s="199"/>
      <c r="Z25" s="199" t="str">
        <f t="shared" si="20"/>
        <v/>
      </c>
      <c r="AA25" s="199"/>
      <c r="AB25" s="199" t="str">
        <f t="shared" si="21"/>
        <v/>
      </c>
      <c r="AC25" s="199"/>
      <c r="AD25" s="199" t="str">
        <f t="shared" si="22"/>
        <v/>
      </c>
      <c r="AE25" s="199"/>
      <c r="AF25" s="199" t="str">
        <f t="shared" si="23"/>
        <v/>
      </c>
      <c r="AG25" s="199"/>
      <c r="AH25" s="42"/>
      <c r="AI25" s="43"/>
      <c r="AJ25" s="155"/>
      <c r="AK25" s="155"/>
      <c r="AL25" s="180"/>
      <c r="AM25" s="172" t="s">
        <v>144</v>
      </c>
      <c r="AN25" s="173"/>
      <c r="AO25" s="176"/>
      <c r="AP25" s="177"/>
      <c r="AQ25" s="170" t="s">
        <v>145</v>
      </c>
      <c r="AR25" s="171"/>
      <c r="AS25" s="93"/>
      <c r="AT25" s="94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81"/>
      <c r="BI25" s="107"/>
      <c r="BJ25" s="107"/>
      <c r="BK25" s="107"/>
      <c r="BL25" s="107"/>
      <c r="BM25" s="107"/>
      <c r="BN25" s="107"/>
      <c r="BO25" s="107"/>
      <c r="BP25" s="107"/>
      <c r="BQ25" s="107"/>
      <c r="BR25" s="135"/>
      <c r="BS25" s="140"/>
      <c r="BT25" s="140"/>
      <c r="BU25" s="140"/>
      <c r="BV25" s="140"/>
      <c r="BW25" s="202">
        <f t="shared" si="24"/>
        <v>0</v>
      </c>
      <c r="BX25" s="203"/>
      <c r="BY25" s="44" t="s">
        <v>139</v>
      </c>
      <c r="BZ25" s="36">
        <f t="shared" si="0"/>
        <v>0</v>
      </c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2.6" customHeight="1" thickBot="1" x14ac:dyDescent="0.2">
      <c r="A26" s="320"/>
      <c r="B26" s="321"/>
      <c r="C26" s="321"/>
      <c r="D26" s="321"/>
      <c r="E26" s="321"/>
      <c r="F26" s="321"/>
      <c r="G26" s="322"/>
      <c r="H26" s="195"/>
      <c r="I26" s="196"/>
      <c r="J26" s="196"/>
      <c r="K26" s="197"/>
      <c r="L26" s="198" t="str">
        <f t="shared" si="13"/>
        <v/>
      </c>
      <c r="M26" s="199"/>
      <c r="N26" s="199" t="str">
        <f t="shared" si="14"/>
        <v/>
      </c>
      <c r="O26" s="199"/>
      <c r="P26" s="199" t="str">
        <f t="shared" si="15"/>
        <v/>
      </c>
      <c r="Q26" s="199"/>
      <c r="R26" s="199" t="str">
        <f t="shared" si="16"/>
        <v/>
      </c>
      <c r="S26" s="199"/>
      <c r="T26" s="199" t="str">
        <f t="shared" si="17"/>
        <v/>
      </c>
      <c r="U26" s="199"/>
      <c r="V26" s="265" t="str">
        <f t="shared" si="18"/>
        <v/>
      </c>
      <c r="W26" s="265"/>
      <c r="X26" s="199" t="str">
        <f t="shared" si="19"/>
        <v/>
      </c>
      <c r="Y26" s="199"/>
      <c r="Z26" s="199" t="str">
        <f t="shared" si="20"/>
        <v/>
      </c>
      <c r="AA26" s="199"/>
      <c r="AB26" s="199" t="str">
        <f t="shared" si="21"/>
        <v/>
      </c>
      <c r="AC26" s="199"/>
      <c r="AD26" s="199" t="str">
        <f t="shared" si="22"/>
        <v/>
      </c>
      <c r="AE26" s="199"/>
      <c r="AF26" s="199" t="str">
        <f t="shared" si="23"/>
        <v/>
      </c>
      <c r="AG26" s="199"/>
      <c r="AH26" s="42"/>
      <c r="AI26" s="43"/>
      <c r="AJ26" s="155"/>
      <c r="AK26" s="155"/>
      <c r="AL26" s="180"/>
      <c r="AM26" s="174"/>
      <c r="AN26" s="175"/>
      <c r="AO26" s="178"/>
      <c r="AP26" s="179"/>
      <c r="AQ26" s="104"/>
      <c r="AR26" s="105"/>
      <c r="AS26" s="95"/>
      <c r="AT26" s="96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82"/>
      <c r="BI26" s="107"/>
      <c r="BJ26" s="107"/>
      <c r="BK26" s="107"/>
      <c r="BL26" s="107"/>
      <c r="BM26" s="107"/>
      <c r="BN26" s="107"/>
      <c r="BO26" s="107"/>
      <c r="BP26" s="107"/>
      <c r="BQ26" s="107"/>
      <c r="BR26" s="135"/>
      <c r="BS26" s="140"/>
      <c r="BT26" s="140"/>
      <c r="BU26" s="140"/>
      <c r="BV26" s="140"/>
      <c r="BW26" s="202">
        <f t="shared" si="24"/>
        <v>0</v>
      </c>
      <c r="BX26" s="203"/>
      <c r="BY26" s="44" t="s">
        <v>139</v>
      </c>
      <c r="BZ26" s="36">
        <f t="shared" si="0"/>
        <v>0</v>
      </c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2.6" customHeight="1" thickTop="1" x14ac:dyDescent="0.15">
      <c r="A27" s="320"/>
      <c r="B27" s="321"/>
      <c r="C27" s="321"/>
      <c r="D27" s="321"/>
      <c r="E27" s="321"/>
      <c r="F27" s="321"/>
      <c r="G27" s="322"/>
      <c r="H27" s="195"/>
      <c r="I27" s="196"/>
      <c r="J27" s="196"/>
      <c r="K27" s="197"/>
      <c r="L27" s="198" t="str">
        <f t="shared" si="13"/>
        <v/>
      </c>
      <c r="M27" s="199"/>
      <c r="N27" s="199" t="str">
        <f t="shared" si="14"/>
        <v/>
      </c>
      <c r="O27" s="199"/>
      <c r="P27" s="199" t="str">
        <f t="shared" si="15"/>
        <v/>
      </c>
      <c r="Q27" s="199"/>
      <c r="R27" s="199" t="str">
        <f t="shared" si="16"/>
        <v/>
      </c>
      <c r="S27" s="199"/>
      <c r="T27" s="199" t="str">
        <f t="shared" si="17"/>
        <v/>
      </c>
      <c r="U27" s="199"/>
      <c r="V27" s="265" t="str">
        <f t="shared" si="18"/>
        <v/>
      </c>
      <c r="W27" s="265"/>
      <c r="X27" s="199" t="str">
        <f t="shared" si="19"/>
        <v/>
      </c>
      <c r="Y27" s="199"/>
      <c r="Z27" s="199" t="str">
        <f t="shared" si="20"/>
        <v/>
      </c>
      <c r="AA27" s="199"/>
      <c r="AB27" s="199" t="str">
        <f t="shared" si="21"/>
        <v/>
      </c>
      <c r="AC27" s="199"/>
      <c r="AD27" s="199" t="str">
        <f t="shared" si="22"/>
        <v/>
      </c>
      <c r="AE27" s="199"/>
      <c r="AF27" s="199" t="str">
        <f t="shared" si="23"/>
        <v/>
      </c>
      <c r="AG27" s="199"/>
      <c r="AH27" s="42"/>
      <c r="AI27" s="43"/>
      <c r="AJ27" s="155"/>
      <c r="AK27" s="155"/>
      <c r="AL27" s="180"/>
      <c r="AM27" s="81" t="s">
        <v>158</v>
      </c>
      <c r="AN27" s="75"/>
      <c r="AO27" s="75"/>
      <c r="AP27" s="75"/>
      <c r="AQ27" s="75"/>
      <c r="AR27" s="82"/>
      <c r="AS27" s="71"/>
      <c r="AT27" s="72"/>
      <c r="AU27" s="72"/>
      <c r="AV27" s="72"/>
      <c r="AW27" s="72"/>
      <c r="AX27" s="72"/>
      <c r="AY27" s="72"/>
      <c r="AZ27" s="72"/>
      <c r="BA27" s="72"/>
      <c r="BB27" s="73"/>
      <c r="BC27" s="74" t="s">
        <v>160</v>
      </c>
      <c r="BD27" s="75"/>
      <c r="BE27" s="75"/>
      <c r="BF27" s="76"/>
      <c r="BG27" s="76"/>
      <c r="BH27" s="77"/>
      <c r="BI27" s="107"/>
      <c r="BJ27" s="107"/>
      <c r="BK27" s="107"/>
      <c r="BL27" s="107"/>
      <c r="BM27" s="107"/>
      <c r="BN27" s="107"/>
      <c r="BO27" s="107"/>
      <c r="BP27" s="107"/>
      <c r="BQ27" s="107"/>
      <c r="BR27" s="135"/>
      <c r="BS27" s="140"/>
      <c r="BT27" s="140"/>
      <c r="BU27" s="140"/>
      <c r="BV27" s="140"/>
      <c r="BW27" s="202">
        <f t="shared" si="24"/>
        <v>0</v>
      </c>
      <c r="BX27" s="203"/>
      <c r="BY27" s="44" t="s">
        <v>139</v>
      </c>
      <c r="BZ27" s="36">
        <f t="shared" si="0"/>
        <v>0</v>
      </c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2.6" customHeight="1" x14ac:dyDescent="0.15">
      <c r="A28" s="320"/>
      <c r="B28" s="321"/>
      <c r="C28" s="321"/>
      <c r="D28" s="321"/>
      <c r="E28" s="321"/>
      <c r="F28" s="321"/>
      <c r="G28" s="322"/>
      <c r="H28" s="195"/>
      <c r="I28" s="196"/>
      <c r="J28" s="196"/>
      <c r="K28" s="197"/>
      <c r="L28" s="198" t="str">
        <f t="shared" si="13"/>
        <v/>
      </c>
      <c r="M28" s="199"/>
      <c r="N28" s="199" t="str">
        <f t="shared" si="14"/>
        <v/>
      </c>
      <c r="O28" s="199"/>
      <c r="P28" s="199" t="str">
        <f t="shared" si="15"/>
        <v/>
      </c>
      <c r="Q28" s="199"/>
      <c r="R28" s="199" t="str">
        <f t="shared" si="16"/>
        <v/>
      </c>
      <c r="S28" s="199"/>
      <c r="T28" s="199" t="str">
        <f t="shared" si="17"/>
        <v/>
      </c>
      <c r="U28" s="199"/>
      <c r="V28" s="265" t="str">
        <f t="shared" si="18"/>
        <v/>
      </c>
      <c r="W28" s="265"/>
      <c r="X28" s="199" t="str">
        <f t="shared" si="19"/>
        <v/>
      </c>
      <c r="Y28" s="199"/>
      <c r="Z28" s="199" t="str">
        <f t="shared" si="20"/>
        <v/>
      </c>
      <c r="AA28" s="199"/>
      <c r="AB28" s="199" t="str">
        <f t="shared" si="21"/>
        <v/>
      </c>
      <c r="AC28" s="199"/>
      <c r="AD28" s="199" t="str">
        <f t="shared" si="22"/>
        <v/>
      </c>
      <c r="AE28" s="199"/>
      <c r="AF28" s="199" t="str">
        <f t="shared" si="23"/>
        <v/>
      </c>
      <c r="AG28" s="199"/>
      <c r="AH28" s="42"/>
      <c r="AI28" s="43"/>
      <c r="AJ28" s="155"/>
      <c r="AK28" s="155"/>
      <c r="AL28" s="180"/>
      <c r="AM28" s="97" t="s">
        <v>144</v>
      </c>
      <c r="AN28" s="98"/>
      <c r="AO28" s="51"/>
      <c r="AP28" s="85"/>
      <c r="AQ28" s="102" t="s">
        <v>145</v>
      </c>
      <c r="AR28" s="103"/>
      <c r="AS28" s="80"/>
      <c r="AT28" s="51"/>
      <c r="AU28" s="80"/>
      <c r="AV28" s="51"/>
      <c r="AW28" s="80"/>
      <c r="AX28" s="51"/>
      <c r="AY28" s="80"/>
      <c r="AZ28" s="51"/>
      <c r="BA28" s="80"/>
      <c r="BB28" s="51"/>
      <c r="BC28" s="80"/>
      <c r="BD28" s="51"/>
      <c r="BE28" s="80"/>
      <c r="BF28" s="51"/>
      <c r="BG28" s="80"/>
      <c r="BH28" s="52"/>
      <c r="BI28" s="107"/>
      <c r="BJ28" s="107"/>
      <c r="BK28" s="107"/>
      <c r="BL28" s="107"/>
      <c r="BM28" s="107"/>
      <c r="BN28" s="107"/>
      <c r="BO28" s="107"/>
      <c r="BP28" s="107"/>
      <c r="BQ28" s="107"/>
      <c r="BR28" s="135"/>
      <c r="BS28" s="140"/>
      <c r="BT28" s="140"/>
      <c r="BU28" s="140"/>
      <c r="BV28" s="140"/>
      <c r="BW28" s="202">
        <f t="shared" si="24"/>
        <v>0</v>
      </c>
      <c r="BX28" s="203"/>
      <c r="BY28" s="44" t="s">
        <v>139</v>
      </c>
      <c r="BZ28" s="36">
        <f t="shared" si="0"/>
        <v>0</v>
      </c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2.6" customHeight="1" thickBot="1" x14ac:dyDescent="0.2">
      <c r="A29" s="320"/>
      <c r="B29" s="321"/>
      <c r="C29" s="321"/>
      <c r="D29" s="321"/>
      <c r="E29" s="321"/>
      <c r="F29" s="321"/>
      <c r="G29" s="322"/>
      <c r="H29" s="195"/>
      <c r="I29" s="196"/>
      <c r="J29" s="196"/>
      <c r="K29" s="197"/>
      <c r="L29" s="198" t="str">
        <f t="shared" si="13"/>
        <v/>
      </c>
      <c r="M29" s="199"/>
      <c r="N29" s="199" t="str">
        <f t="shared" si="14"/>
        <v/>
      </c>
      <c r="O29" s="199"/>
      <c r="P29" s="199" t="str">
        <f t="shared" si="15"/>
        <v/>
      </c>
      <c r="Q29" s="199"/>
      <c r="R29" s="199" t="str">
        <f t="shared" si="16"/>
        <v/>
      </c>
      <c r="S29" s="199"/>
      <c r="T29" s="199" t="str">
        <f t="shared" si="17"/>
        <v/>
      </c>
      <c r="U29" s="199"/>
      <c r="V29" s="265" t="str">
        <f t="shared" si="18"/>
        <v/>
      </c>
      <c r="W29" s="265"/>
      <c r="X29" s="199" t="str">
        <f t="shared" si="19"/>
        <v/>
      </c>
      <c r="Y29" s="199"/>
      <c r="Z29" s="199" t="str">
        <f t="shared" si="20"/>
        <v/>
      </c>
      <c r="AA29" s="199"/>
      <c r="AB29" s="199" t="str">
        <f t="shared" si="21"/>
        <v/>
      </c>
      <c r="AC29" s="199"/>
      <c r="AD29" s="199" t="str">
        <f t="shared" si="22"/>
        <v/>
      </c>
      <c r="AE29" s="199"/>
      <c r="AF29" s="199" t="str">
        <f t="shared" si="23"/>
        <v/>
      </c>
      <c r="AG29" s="199"/>
      <c r="AH29" s="42"/>
      <c r="AI29" s="43"/>
      <c r="AJ29" s="155"/>
      <c r="AK29" s="155"/>
      <c r="AL29" s="180"/>
      <c r="AM29" s="99"/>
      <c r="AN29" s="100"/>
      <c r="AO29" s="51"/>
      <c r="AP29" s="85"/>
      <c r="AQ29" s="585"/>
      <c r="AR29" s="586"/>
      <c r="AS29" s="80"/>
      <c r="AT29" s="51"/>
      <c r="AU29" s="80"/>
      <c r="AV29" s="51"/>
      <c r="AW29" s="80"/>
      <c r="AX29" s="51"/>
      <c r="AY29" s="80"/>
      <c r="AZ29" s="51"/>
      <c r="BA29" s="80"/>
      <c r="BB29" s="51"/>
      <c r="BC29" s="80"/>
      <c r="BD29" s="51"/>
      <c r="BE29" s="80"/>
      <c r="BF29" s="51"/>
      <c r="BG29" s="80"/>
      <c r="BH29" s="52"/>
      <c r="BI29" s="107"/>
      <c r="BJ29" s="107"/>
      <c r="BK29" s="107"/>
      <c r="BL29" s="107"/>
      <c r="BM29" s="107"/>
      <c r="BN29" s="107"/>
      <c r="BO29" s="107"/>
      <c r="BP29" s="107"/>
      <c r="BQ29" s="107"/>
      <c r="BR29" s="135"/>
      <c r="BS29" s="140"/>
      <c r="BT29" s="140"/>
      <c r="BU29" s="140"/>
      <c r="BV29" s="140"/>
      <c r="BW29" s="202">
        <f t="shared" si="24"/>
        <v>0</v>
      </c>
      <c r="BX29" s="203"/>
      <c r="BY29" s="44" t="s">
        <v>139</v>
      </c>
      <c r="BZ29" s="36">
        <f t="shared" si="0"/>
        <v>0</v>
      </c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2.6" customHeight="1" thickTop="1" x14ac:dyDescent="0.15">
      <c r="A30" s="320"/>
      <c r="B30" s="321"/>
      <c r="C30" s="321"/>
      <c r="D30" s="321"/>
      <c r="E30" s="321"/>
      <c r="F30" s="321"/>
      <c r="G30" s="322"/>
      <c r="H30" s="195"/>
      <c r="I30" s="196"/>
      <c r="J30" s="196"/>
      <c r="K30" s="197"/>
      <c r="L30" s="198" t="str">
        <f t="shared" si="13"/>
        <v/>
      </c>
      <c r="M30" s="199"/>
      <c r="N30" s="199" t="str">
        <f t="shared" si="14"/>
        <v/>
      </c>
      <c r="O30" s="199"/>
      <c r="P30" s="199" t="str">
        <f t="shared" si="15"/>
        <v/>
      </c>
      <c r="Q30" s="199"/>
      <c r="R30" s="199" t="str">
        <f t="shared" si="16"/>
        <v/>
      </c>
      <c r="S30" s="199"/>
      <c r="T30" s="199" t="str">
        <f t="shared" si="17"/>
        <v/>
      </c>
      <c r="U30" s="199"/>
      <c r="V30" s="265" t="str">
        <f t="shared" si="18"/>
        <v/>
      </c>
      <c r="W30" s="265"/>
      <c r="X30" s="199" t="str">
        <f t="shared" si="19"/>
        <v/>
      </c>
      <c r="Y30" s="199"/>
      <c r="Z30" s="199" t="str">
        <f t="shared" si="20"/>
        <v/>
      </c>
      <c r="AA30" s="199"/>
      <c r="AB30" s="199" t="str">
        <f t="shared" si="21"/>
        <v/>
      </c>
      <c r="AC30" s="199"/>
      <c r="AD30" s="199" t="str">
        <f t="shared" si="22"/>
        <v/>
      </c>
      <c r="AE30" s="199"/>
      <c r="AF30" s="199" t="str">
        <f t="shared" si="23"/>
        <v/>
      </c>
      <c r="AG30" s="199"/>
      <c r="AH30" s="42"/>
      <c r="AI30" s="43"/>
      <c r="AJ30" s="155"/>
      <c r="AK30" s="155"/>
      <c r="AL30" s="180"/>
      <c r="AM30" s="83" t="s">
        <v>159</v>
      </c>
      <c r="AN30" s="79"/>
      <c r="AO30" s="79"/>
      <c r="AP30" s="79"/>
      <c r="AQ30" s="79"/>
      <c r="AR30" s="79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9" t="s">
        <v>160</v>
      </c>
      <c r="BD30" s="79"/>
      <c r="BE30" s="79"/>
      <c r="BF30" s="76"/>
      <c r="BG30" s="76"/>
      <c r="BH30" s="77"/>
      <c r="BI30" s="107"/>
      <c r="BJ30" s="107"/>
      <c r="BK30" s="107"/>
      <c r="BL30" s="107"/>
      <c r="BM30" s="107"/>
      <c r="BN30" s="107"/>
      <c r="BO30" s="107"/>
      <c r="BP30" s="107"/>
      <c r="BQ30" s="107"/>
      <c r="BR30" s="135"/>
      <c r="BS30" s="140"/>
      <c r="BT30" s="140"/>
      <c r="BU30" s="140"/>
      <c r="BV30" s="140"/>
      <c r="BW30" s="202">
        <f t="shared" si="24"/>
        <v>0</v>
      </c>
      <c r="BX30" s="203"/>
      <c r="BY30" s="44" t="s">
        <v>139</v>
      </c>
      <c r="BZ30" s="36">
        <f t="shared" si="0"/>
        <v>0</v>
      </c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2.6" customHeight="1" x14ac:dyDescent="0.15">
      <c r="A31" s="320"/>
      <c r="B31" s="321"/>
      <c r="C31" s="321"/>
      <c r="D31" s="321"/>
      <c r="E31" s="321"/>
      <c r="F31" s="321"/>
      <c r="G31" s="322"/>
      <c r="H31" s="195"/>
      <c r="I31" s="196"/>
      <c r="J31" s="196"/>
      <c r="K31" s="197"/>
      <c r="L31" s="198" t="str">
        <f t="shared" si="13"/>
        <v/>
      </c>
      <c r="M31" s="199"/>
      <c r="N31" s="199" t="str">
        <f t="shared" si="14"/>
        <v/>
      </c>
      <c r="O31" s="199"/>
      <c r="P31" s="199" t="str">
        <f t="shared" si="15"/>
        <v/>
      </c>
      <c r="Q31" s="199"/>
      <c r="R31" s="199" t="str">
        <f t="shared" si="16"/>
        <v/>
      </c>
      <c r="S31" s="199"/>
      <c r="T31" s="199" t="str">
        <f t="shared" si="17"/>
        <v/>
      </c>
      <c r="U31" s="199"/>
      <c r="V31" s="265" t="str">
        <f t="shared" si="18"/>
        <v/>
      </c>
      <c r="W31" s="265"/>
      <c r="X31" s="199" t="str">
        <f t="shared" si="19"/>
        <v/>
      </c>
      <c r="Y31" s="199"/>
      <c r="Z31" s="199" t="str">
        <f t="shared" si="20"/>
        <v/>
      </c>
      <c r="AA31" s="199"/>
      <c r="AB31" s="199" t="str">
        <f t="shared" si="21"/>
        <v/>
      </c>
      <c r="AC31" s="199"/>
      <c r="AD31" s="199" t="str">
        <f t="shared" si="22"/>
        <v/>
      </c>
      <c r="AE31" s="199"/>
      <c r="AF31" s="199" t="str">
        <f t="shared" si="23"/>
        <v/>
      </c>
      <c r="AG31" s="199"/>
      <c r="AH31" s="42"/>
      <c r="AI31" s="43"/>
      <c r="AJ31" s="155"/>
      <c r="AK31" s="155"/>
      <c r="AL31" s="180"/>
      <c r="AM31" s="97" t="s">
        <v>144</v>
      </c>
      <c r="AN31" s="98"/>
      <c r="AO31" s="51"/>
      <c r="AP31" s="85"/>
      <c r="AQ31" s="102" t="s">
        <v>145</v>
      </c>
      <c r="AR31" s="103"/>
      <c r="AS31" s="80"/>
      <c r="AT31" s="51"/>
      <c r="AU31" s="80"/>
      <c r="AV31" s="51"/>
      <c r="AW31" s="80"/>
      <c r="AX31" s="51"/>
      <c r="AY31" s="80"/>
      <c r="AZ31" s="51"/>
      <c r="BA31" s="80"/>
      <c r="BB31" s="51"/>
      <c r="BC31" s="80"/>
      <c r="BD31" s="51"/>
      <c r="BE31" s="80"/>
      <c r="BF31" s="51"/>
      <c r="BG31" s="80"/>
      <c r="BH31" s="52"/>
      <c r="BI31" s="107"/>
      <c r="BJ31" s="107"/>
      <c r="BK31" s="107"/>
      <c r="BL31" s="107"/>
      <c r="BM31" s="107"/>
      <c r="BN31" s="107"/>
      <c r="BO31" s="107"/>
      <c r="BP31" s="107"/>
      <c r="BQ31" s="107"/>
      <c r="BR31" s="135"/>
      <c r="BS31" s="140"/>
      <c r="BT31" s="140"/>
      <c r="BU31" s="140"/>
      <c r="BV31" s="140"/>
      <c r="BW31" s="202">
        <f t="shared" si="24"/>
        <v>0</v>
      </c>
      <c r="BX31" s="203"/>
      <c r="BY31" s="44" t="s">
        <v>139</v>
      </c>
      <c r="BZ31" s="36">
        <f t="shared" si="0"/>
        <v>0</v>
      </c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2.6" customHeight="1" thickBot="1" x14ac:dyDescent="0.2">
      <c r="A32" s="320"/>
      <c r="B32" s="321"/>
      <c r="C32" s="321"/>
      <c r="D32" s="321"/>
      <c r="E32" s="321"/>
      <c r="F32" s="321"/>
      <c r="G32" s="322"/>
      <c r="H32" s="195"/>
      <c r="I32" s="196"/>
      <c r="J32" s="196"/>
      <c r="K32" s="197"/>
      <c r="L32" s="198" t="str">
        <f t="shared" si="13"/>
        <v/>
      </c>
      <c r="M32" s="199"/>
      <c r="N32" s="199" t="str">
        <f t="shared" si="14"/>
        <v/>
      </c>
      <c r="O32" s="199"/>
      <c r="P32" s="199" t="str">
        <f t="shared" si="15"/>
        <v/>
      </c>
      <c r="Q32" s="199"/>
      <c r="R32" s="199" t="str">
        <f t="shared" si="16"/>
        <v/>
      </c>
      <c r="S32" s="199"/>
      <c r="T32" s="199" t="str">
        <f t="shared" si="17"/>
        <v/>
      </c>
      <c r="U32" s="199"/>
      <c r="V32" s="265" t="str">
        <f t="shared" si="18"/>
        <v/>
      </c>
      <c r="W32" s="265"/>
      <c r="X32" s="199" t="str">
        <f t="shared" si="19"/>
        <v/>
      </c>
      <c r="Y32" s="199"/>
      <c r="Z32" s="199" t="str">
        <f t="shared" si="20"/>
        <v/>
      </c>
      <c r="AA32" s="199"/>
      <c r="AB32" s="199" t="str">
        <f t="shared" si="21"/>
        <v/>
      </c>
      <c r="AC32" s="199"/>
      <c r="AD32" s="199" t="str">
        <f t="shared" si="22"/>
        <v/>
      </c>
      <c r="AE32" s="199"/>
      <c r="AF32" s="199" t="str">
        <f t="shared" si="23"/>
        <v/>
      </c>
      <c r="AG32" s="199"/>
      <c r="AH32" s="42"/>
      <c r="AI32" s="43"/>
      <c r="AJ32" s="155"/>
      <c r="AK32" s="155"/>
      <c r="AL32" s="180"/>
      <c r="AM32" s="99"/>
      <c r="AN32" s="100"/>
      <c r="AO32" s="51"/>
      <c r="AP32" s="85"/>
      <c r="AQ32" s="585"/>
      <c r="AR32" s="586"/>
      <c r="AS32" s="80"/>
      <c r="AT32" s="51"/>
      <c r="AU32" s="80"/>
      <c r="AV32" s="51"/>
      <c r="AW32" s="80"/>
      <c r="AX32" s="51"/>
      <c r="AY32" s="80"/>
      <c r="AZ32" s="51"/>
      <c r="BA32" s="80"/>
      <c r="BB32" s="51"/>
      <c r="BC32" s="80"/>
      <c r="BD32" s="51"/>
      <c r="BE32" s="80"/>
      <c r="BF32" s="51"/>
      <c r="BG32" s="80"/>
      <c r="BH32" s="52"/>
      <c r="BI32" s="107"/>
      <c r="BJ32" s="107"/>
      <c r="BK32" s="107"/>
      <c r="BL32" s="107"/>
      <c r="BM32" s="107"/>
      <c r="BN32" s="107"/>
      <c r="BO32" s="107"/>
      <c r="BP32" s="107"/>
      <c r="BQ32" s="107"/>
      <c r="BR32" s="135"/>
      <c r="BS32" s="140"/>
      <c r="BT32" s="140"/>
      <c r="BU32" s="140"/>
      <c r="BV32" s="140"/>
      <c r="BW32" s="202">
        <f t="shared" si="24"/>
        <v>0</v>
      </c>
      <c r="BX32" s="203"/>
      <c r="BY32" s="44" t="s">
        <v>139</v>
      </c>
      <c r="BZ32" s="36">
        <f t="shared" si="0"/>
        <v>0</v>
      </c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:95" ht="12.6" customHeight="1" thickTop="1" x14ac:dyDescent="0.15">
      <c r="A33" s="320"/>
      <c r="B33" s="321"/>
      <c r="C33" s="321"/>
      <c r="D33" s="321"/>
      <c r="E33" s="321"/>
      <c r="F33" s="321"/>
      <c r="G33" s="322"/>
      <c r="H33" s="195"/>
      <c r="I33" s="196"/>
      <c r="J33" s="196"/>
      <c r="K33" s="197"/>
      <c r="L33" s="198" t="str">
        <f t="shared" si="13"/>
        <v/>
      </c>
      <c r="M33" s="199"/>
      <c r="N33" s="199" t="str">
        <f t="shared" si="14"/>
        <v/>
      </c>
      <c r="O33" s="199"/>
      <c r="P33" s="199" t="str">
        <f t="shared" si="15"/>
        <v/>
      </c>
      <c r="Q33" s="199"/>
      <c r="R33" s="199" t="str">
        <f t="shared" si="16"/>
        <v/>
      </c>
      <c r="S33" s="199"/>
      <c r="T33" s="199" t="str">
        <f t="shared" si="17"/>
        <v/>
      </c>
      <c r="U33" s="199"/>
      <c r="V33" s="265" t="str">
        <f t="shared" si="18"/>
        <v/>
      </c>
      <c r="W33" s="265"/>
      <c r="X33" s="199" t="str">
        <f t="shared" si="19"/>
        <v/>
      </c>
      <c r="Y33" s="199"/>
      <c r="Z33" s="199" t="str">
        <f t="shared" si="20"/>
        <v/>
      </c>
      <c r="AA33" s="199"/>
      <c r="AB33" s="199" t="str">
        <f t="shared" si="21"/>
        <v/>
      </c>
      <c r="AC33" s="199"/>
      <c r="AD33" s="199" t="str">
        <f t="shared" si="22"/>
        <v/>
      </c>
      <c r="AE33" s="199"/>
      <c r="AF33" s="199" t="str">
        <f t="shared" si="23"/>
        <v/>
      </c>
      <c r="AG33" s="199"/>
      <c r="AH33" s="42"/>
      <c r="AI33" s="43"/>
      <c r="AJ33" s="155"/>
      <c r="AK33" s="155"/>
      <c r="AL33" s="180"/>
      <c r="AM33" s="83" t="s">
        <v>159</v>
      </c>
      <c r="AN33" s="79"/>
      <c r="AO33" s="79"/>
      <c r="AP33" s="79"/>
      <c r="AQ33" s="79"/>
      <c r="AR33" s="79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9" t="s">
        <v>160</v>
      </c>
      <c r="BD33" s="79"/>
      <c r="BE33" s="79"/>
      <c r="BF33" s="76"/>
      <c r="BG33" s="76"/>
      <c r="BH33" s="77"/>
      <c r="BI33" s="107"/>
      <c r="BJ33" s="107"/>
      <c r="BK33" s="107"/>
      <c r="BL33" s="107"/>
      <c r="BM33" s="107"/>
      <c r="BN33" s="107"/>
      <c r="BO33" s="107"/>
      <c r="BP33" s="107"/>
      <c r="BQ33" s="107"/>
      <c r="BR33" s="135"/>
      <c r="BS33" s="138"/>
      <c r="BT33" s="138"/>
      <c r="BU33" s="138"/>
      <c r="BV33" s="138"/>
      <c r="BW33" s="200">
        <f>+BS33*BU33</f>
        <v>0</v>
      </c>
      <c r="BX33" s="201"/>
      <c r="BY33" s="44" t="s">
        <v>139</v>
      </c>
      <c r="BZ33" s="36">
        <f t="shared" si="0"/>
        <v>0</v>
      </c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ht="12.6" customHeight="1" thickBot="1" x14ac:dyDescent="0.2">
      <c r="A34" s="320"/>
      <c r="B34" s="321"/>
      <c r="C34" s="321"/>
      <c r="D34" s="321"/>
      <c r="E34" s="321"/>
      <c r="F34" s="321"/>
      <c r="G34" s="322"/>
      <c r="H34" s="195"/>
      <c r="I34" s="196"/>
      <c r="J34" s="196"/>
      <c r="K34" s="197"/>
      <c r="L34" s="198" t="str">
        <f t="shared" si="13"/>
        <v/>
      </c>
      <c r="M34" s="199"/>
      <c r="N34" s="199" t="str">
        <f t="shared" si="14"/>
        <v/>
      </c>
      <c r="O34" s="199"/>
      <c r="P34" s="199" t="str">
        <f t="shared" si="15"/>
        <v/>
      </c>
      <c r="Q34" s="199"/>
      <c r="R34" s="199" t="str">
        <f t="shared" si="16"/>
        <v/>
      </c>
      <c r="S34" s="199"/>
      <c r="T34" s="199" t="str">
        <f t="shared" si="17"/>
        <v/>
      </c>
      <c r="U34" s="199"/>
      <c r="V34" s="265" t="str">
        <f t="shared" si="18"/>
        <v/>
      </c>
      <c r="W34" s="265"/>
      <c r="X34" s="199" t="str">
        <f t="shared" si="19"/>
        <v/>
      </c>
      <c r="Y34" s="199"/>
      <c r="Z34" s="199" t="str">
        <f t="shared" si="20"/>
        <v/>
      </c>
      <c r="AA34" s="199"/>
      <c r="AB34" s="199" t="str">
        <f t="shared" si="21"/>
        <v/>
      </c>
      <c r="AC34" s="199"/>
      <c r="AD34" s="199" t="str">
        <f t="shared" si="22"/>
        <v/>
      </c>
      <c r="AE34" s="199"/>
      <c r="AF34" s="199" t="str">
        <f t="shared" si="23"/>
        <v/>
      </c>
      <c r="AG34" s="199"/>
      <c r="AH34" s="42"/>
      <c r="AI34" s="43"/>
      <c r="AJ34" s="155"/>
      <c r="AK34" s="155"/>
      <c r="AL34" s="180"/>
      <c r="AM34" s="97" t="s">
        <v>144</v>
      </c>
      <c r="AN34" s="98"/>
      <c r="AO34" s="51"/>
      <c r="AP34" s="85"/>
      <c r="AQ34" s="102" t="s">
        <v>145</v>
      </c>
      <c r="AR34" s="103"/>
      <c r="AS34" s="80"/>
      <c r="AT34" s="51"/>
      <c r="AU34" s="80"/>
      <c r="AV34" s="51"/>
      <c r="AW34" s="80"/>
      <c r="AX34" s="51"/>
      <c r="AY34" s="80"/>
      <c r="AZ34" s="51"/>
      <c r="BA34" s="80"/>
      <c r="BB34" s="51"/>
      <c r="BC34" s="80"/>
      <c r="BD34" s="51"/>
      <c r="BE34" s="80"/>
      <c r="BF34" s="51"/>
      <c r="BG34" s="80"/>
      <c r="BH34" s="52"/>
      <c r="BI34" s="136" t="s">
        <v>148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7"/>
      <c r="BW34" s="193">
        <f>SUM(BW21:BX33)</f>
        <v>0</v>
      </c>
      <c r="BX34" s="194"/>
      <c r="BY34" s="44" t="s">
        <v>139</v>
      </c>
      <c r="BZ34" s="36">
        <f t="shared" si="0"/>
        <v>0</v>
      </c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ht="12.6" customHeight="1" thickTop="1" thickBot="1" x14ac:dyDescent="0.2">
      <c r="A35" s="320"/>
      <c r="B35" s="321"/>
      <c r="C35" s="321"/>
      <c r="D35" s="321"/>
      <c r="E35" s="321"/>
      <c r="F35" s="321"/>
      <c r="G35" s="322"/>
      <c r="H35" s="195"/>
      <c r="I35" s="196"/>
      <c r="J35" s="196"/>
      <c r="K35" s="197"/>
      <c r="L35" s="198" t="str">
        <f t="shared" si="13"/>
        <v/>
      </c>
      <c r="M35" s="199"/>
      <c r="N35" s="199" t="str">
        <f t="shared" si="14"/>
        <v/>
      </c>
      <c r="O35" s="199"/>
      <c r="P35" s="199" t="str">
        <f t="shared" si="15"/>
        <v/>
      </c>
      <c r="Q35" s="199"/>
      <c r="R35" s="199" t="str">
        <f t="shared" si="16"/>
        <v/>
      </c>
      <c r="S35" s="199"/>
      <c r="T35" s="199" t="str">
        <f t="shared" si="17"/>
        <v/>
      </c>
      <c r="U35" s="199"/>
      <c r="V35" s="265" t="str">
        <f t="shared" si="18"/>
        <v/>
      </c>
      <c r="W35" s="265"/>
      <c r="X35" s="199" t="str">
        <f t="shared" si="19"/>
        <v/>
      </c>
      <c r="Y35" s="199"/>
      <c r="Z35" s="199" t="str">
        <f t="shared" si="20"/>
        <v/>
      </c>
      <c r="AA35" s="199"/>
      <c r="AB35" s="199" t="str">
        <f t="shared" si="21"/>
        <v/>
      </c>
      <c r="AC35" s="199"/>
      <c r="AD35" s="199" t="str">
        <f t="shared" si="22"/>
        <v/>
      </c>
      <c r="AE35" s="199"/>
      <c r="AF35" s="199" t="str">
        <f t="shared" si="23"/>
        <v/>
      </c>
      <c r="AG35" s="199"/>
      <c r="AH35" s="42"/>
      <c r="AI35" s="43"/>
      <c r="AJ35" s="155"/>
      <c r="AK35" s="155"/>
      <c r="AL35" s="180"/>
      <c r="AM35" s="174"/>
      <c r="AN35" s="175"/>
      <c r="AO35" s="54"/>
      <c r="AP35" s="86"/>
      <c r="AQ35" s="104"/>
      <c r="AR35" s="105"/>
      <c r="AS35" s="84"/>
      <c r="AT35" s="54"/>
      <c r="AU35" s="84"/>
      <c r="AV35" s="54"/>
      <c r="AW35" s="84"/>
      <c r="AX35" s="54"/>
      <c r="AY35" s="84"/>
      <c r="AZ35" s="54"/>
      <c r="BA35" s="84"/>
      <c r="BB35" s="54"/>
      <c r="BC35" s="84"/>
      <c r="BD35" s="54"/>
      <c r="BE35" s="84"/>
      <c r="BF35" s="54"/>
      <c r="BG35" s="84"/>
      <c r="BH35" s="55"/>
      <c r="BI35" s="127" t="s">
        <v>150</v>
      </c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8"/>
      <c r="BY35" s="44"/>
      <c r="BZ35" s="36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ht="12.6" customHeight="1" thickTop="1" thickBot="1" x14ac:dyDescent="0.2">
      <c r="A36" s="563"/>
      <c r="B36" s="564"/>
      <c r="C36" s="564"/>
      <c r="D36" s="564"/>
      <c r="E36" s="564"/>
      <c r="F36" s="564"/>
      <c r="G36" s="565"/>
      <c r="H36" s="281"/>
      <c r="I36" s="256"/>
      <c r="J36" s="256"/>
      <c r="K36" s="556"/>
      <c r="L36" s="198" t="str">
        <f t="shared" si="13"/>
        <v/>
      </c>
      <c r="M36" s="199"/>
      <c r="N36" s="199" t="str">
        <f t="shared" si="14"/>
        <v/>
      </c>
      <c r="O36" s="199"/>
      <c r="P36" s="199" t="str">
        <f t="shared" si="15"/>
        <v/>
      </c>
      <c r="Q36" s="199"/>
      <c r="R36" s="199" t="str">
        <f t="shared" si="16"/>
        <v/>
      </c>
      <c r="S36" s="199"/>
      <c r="T36" s="199" t="str">
        <f t="shared" si="17"/>
        <v/>
      </c>
      <c r="U36" s="199"/>
      <c r="V36" s="265" t="str">
        <f t="shared" si="18"/>
        <v/>
      </c>
      <c r="W36" s="265"/>
      <c r="X36" s="199" t="str">
        <f t="shared" si="19"/>
        <v/>
      </c>
      <c r="Y36" s="199"/>
      <c r="Z36" s="199" t="str">
        <f t="shared" si="20"/>
        <v/>
      </c>
      <c r="AA36" s="199"/>
      <c r="AB36" s="199" t="str">
        <f t="shared" si="21"/>
        <v/>
      </c>
      <c r="AC36" s="199"/>
      <c r="AD36" s="199" t="str">
        <f t="shared" si="22"/>
        <v/>
      </c>
      <c r="AE36" s="199"/>
      <c r="AF36" s="199" t="str">
        <f t="shared" si="23"/>
        <v/>
      </c>
      <c r="AG36" s="199"/>
      <c r="AH36" s="45"/>
      <c r="AI36" s="46"/>
      <c r="AJ36" s="162"/>
      <c r="AK36" s="162"/>
      <c r="AL36" s="244"/>
      <c r="AM36" s="90" t="s">
        <v>142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2"/>
      <c r="BI36" s="129" t="s">
        <v>147</v>
      </c>
      <c r="BJ36" s="129"/>
      <c r="BK36" s="129"/>
      <c r="BL36" s="129"/>
      <c r="BM36" s="129"/>
      <c r="BN36" s="129"/>
      <c r="BO36" s="129"/>
      <c r="BP36" s="129"/>
      <c r="BQ36" s="129"/>
      <c r="BR36" s="130"/>
      <c r="BS36" s="216" t="s">
        <v>78</v>
      </c>
      <c r="BT36" s="217"/>
      <c r="BU36" s="218" t="s">
        <v>39</v>
      </c>
      <c r="BV36" s="218"/>
      <c r="BW36" s="299" t="s">
        <v>40</v>
      </c>
      <c r="BX36" s="300"/>
      <c r="BY36" s="44"/>
      <c r="BZ36" s="36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ht="12.6" customHeight="1" thickTop="1" x14ac:dyDescent="0.15">
      <c r="A37" s="325" t="s">
        <v>110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7"/>
      <c r="AC37" s="520" t="s">
        <v>86</v>
      </c>
      <c r="AD37" s="521"/>
      <c r="AE37" s="521"/>
      <c r="AF37" s="521"/>
      <c r="AG37" s="521"/>
      <c r="AH37" s="521"/>
      <c r="AI37" s="521"/>
      <c r="AJ37" s="521"/>
      <c r="AK37" s="521"/>
      <c r="AL37" s="522"/>
      <c r="AM37" s="167" t="s">
        <v>1</v>
      </c>
      <c r="AN37" s="101"/>
      <c r="AO37" s="101"/>
      <c r="AP37" s="101"/>
      <c r="AQ37" s="101"/>
      <c r="AR37" s="101"/>
      <c r="AS37" s="101"/>
      <c r="AT37" s="101"/>
      <c r="AU37" s="101"/>
      <c r="AV37" s="101" t="s">
        <v>143</v>
      </c>
      <c r="AW37" s="168"/>
      <c r="AX37" s="122" t="s">
        <v>1</v>
      </c>
      <c r="AY37" s="123"/>
      <c r="AZ37" s="123"/>
      <c r="BA37" s="123"/>
      <c r="BB37" s="123"/>
      <c r="BC37" s="123"/>
      <c r="BD37" s="123"/>
      <c r="BE37" s="123"/>
      <c r="BF37" s="94"/>
      <c r="BG37" s="93" t="s">
        <v>155</v>
      </c>
      <c r="BH37" s="124"/>
      <c r="BI37" s="131"/>
      <c r="BJ37" s="131"/>
      <c r="BK37" s="131"/>
      <c r="BL37" s="131"/>
      <c r="BM37" s="131"/>
      <c r="BN37" s="131"/>
      <c r="BO37" s="131"/>
      <c r="BP37" s="131"/>
      <c r="BQ37" s="131"/>
      <c r="BR37" s="132"/>
      <c r="BS37" s="147"/>
      <c r="BT37" s="148"/>
      <c r="BU37" s="150"/>
      <c r="BV37" s="150"/>
      <c r="BW37" s="150"/>
      <c r="BX37" s="209"/>
      <c r="BY37" s="44"/>
      <c r="BZ37" s="36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ht="12.6" customHeight="1" x14ac:dyDescent="0.15">
      <c r="A38" s="323" t="s">
        <v>67</v>
      </c>
      <c r="B38" s="315"/>
      <c r="C38" s="468"/>
      <c r="D38" s="469"/>
      <c r="E38" s="466" t="s">
        <v>69</v>
      </c>
      <c r="F38" s="315"/>
      <c r="G38" s="452"/>
      <c r="H38" s="429"/>
      <c r="I38" s="314" t="s">
        <v>68</v>
      </c>
      <c r="J38" s="315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61"/>
      <c r="AC38" s="547" t="s">
        <v>87</v>
      </c>
      <c r="AD38" s="474"/>
      <c r="AE38" s="549"/>
      <c r="AF38" s="549"/>
      <c r="AG38" s="549"/>
      <c r="AH38" s="551"/>
      <c r="AI38" s="473" t="s">
        <v>88</v>
      </c>
      <c r="AJ38" s="474"/>
      <c r="AK38" s="477"/>
      <c r="AL38" s="478"/>
      <c r="AM38" s="154"/>
      <c r="AN38" s="155"/>
      <c r="AO38" s="155"/>
      <c r="AP38" s="155"/>
      <c r="AQ38" s="155"/>
      <c r="AR38" s="155"/>
      <c r="AS38" s="155"/>
      <c r="AT38" s="155"/>
      <c r="AU38" s="155"/>
      <c r="AV38" s="155"/>
      <c r="AW38" s="156"/>
      <c r="AX38" s="157"/>
      <c r="AY38" s="107"/>
      <c r="AZ38" s="107"/>
      <c r="BA38" s="107"/>
      <c r="BB38" s="107"/>
      <c r="BC38" s="107"/>
      <c r="BD38" s="107"/>
      <c r="BE38" s="107"/>
      <c r="BF38" s="158"/>
      <c r="BG38" s="159"/>
      <c r="BH38" s="160"/>
      <c r="BI38" s="133"/>
      <c r="BJ38" s="133"/>
      <c r="BK38" s="133"/>
      <c r="BL38" s="133"/>
      <c r="BM38" s="133"/>
      <c r="BN38" s="133"/>
      <c r="BO38" s="133"/>
      <c r="BP38" s="133"/>
      <c r="BQ38" s="133"/>
      <c r="BR38" s="134"/>
      <c r="BS38" s="151"/>
      <c r="BT38" s="151"/>
      <c r="BU38" s="151"/>
      <c r="BV38" s="151"/>
      <c r="BW38" s="301">
        <f>+BS38*BU38</f>
        <v>0</v>
      </c>
      <c r="BX38" s="302"/>
      <c r="BY38" s="44" t="s">
        <v>139</v>
      </c>
      <c r="BZ38" s="36">
        <f t="shared" si="0"/>
        <v>0</v>
      </c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2.6" customHeight="1" thickBot="1" x14ac:dyDescent="0.2">
      <c r="A39" s="324"/>
      <c r="B39" s="317"/>
      <c r="C39" s="470"/>
      <c r="D39" s="471"/>
      <c r="E39" s="467"/>
      <c r="F39" s="317"/>
      <c r="G39" s="453"/>
      <c r="H39" s="432"/>
      <c r="I39" s="316"/>
      <c r="J39" s="317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62"/>
      <c r="AC39" s="548"/>
      <c r="AD39" s="476"/>
      <c r="AE39" s="550"/>
      <c r="AF39" s="550"/>
      <c r="AG39" s="550"/>
      <c r="AH39" s="552"/>
      <c r="AI39" s="475"/>
      <c r="AJ39" s="476"/>
      <c r="AK39" s="479"/>
      <c r="AL39" s="480"/>
      <c r="AM39" s="154"/>
      <c r="AN39" s="155"/>
      <c r="AO39" s="155"/>
      <c r="AP39" s="155"/>
      <c r="AQ39" s="155"/>
      <c r="AR39" s="155"/>
      <c r="AS39" s="155"/>
      <c r="AT39" s="155"/>
      <c r="AU39" s="155"/>
      <c r="AV39" s="155"/>
      <c r="AW39" s="156"/>
      <c r="AX39" s="157"/>
      <c r="AY39" s="107"/>
      <c r="AZ39" s="107"/>
      <c r="BA39" s="107"/>
      <c r="BB39" s="107"/>
      <c r="BC39" s="107"/>
      <c r="BD39" s="107"/>
      <c r="BE39" s="107"/>
      <c r="BF39" s="158"/>
      <c r="BG39" s="166"/>
      <c r="BH39" s="108"/>
      <c r="BI39" s="125"/>
      <c r="BJ39" s="125"/>
      <c r="BK39" s="125"/>
      <c r="BL39" s="125"/>
      <c r="BM39" s="125"/>
      <c r="BN39" s="125"/>
      <c r="BO39" s="125"/>
      <c r="BP39" s="125"/>
      <c r="BQ39" s="125"/>
      <c r="BR39" s="126"/>
      <c r="BS39" s="140"/>
      <c r="BT39" s="140"/>
      <c r="BU39" s="140"/>
      <c r="BV39" s="140"/>
      <c r="BW39" s="212">
        <f>+BS39*BU39</f>
        <v>0</v>
      </c>
      <c r="BX39" s="213"/>
      <c r="BY39" s="44" t="s">
        <v>139</v>
      </c>
      <c r="BZ39" s="36">
        <f t="shared" si="0"/>
        <v>0</v>
      </c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ht="12.6" customHeight="1" thickTop="1" x14ac:dyDescent="0.15">
      <c r="A40" s="325" t="s">
        <v>167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7"/>
      <c r="AC40" s="325" t="s">
        <v>83</v>
      </c>
      <c r="AD40" s="326"/>
      <c r="AE40" s="326"/>
      <c r="AF40" s="326"/>
      <c r="AG40" s="326"/>
      <c r="AH40" s="326"/>
      <c r="AI40" s="326"/>
      <c r="AJ40" s="326"/>
      <c r="AK40" s="326"/>
      <c r="AL40" s="327"/>
      <c r="AM40" s="154"/>
      <c r="AN40" s="155"/>
      <c r="AO40" s="155"/>
      <c r="AP40" s="155"/>
      <c r="AQ40" s="155"/>
      <c r="AR40" s="155"/>
      <c r="AS40" s="155"/>
      <c r="AT40" s="155"/>
      <c r="AU40" s="155"/>
      <c r="AV40" s="155"/>
      <c r="AW40" s="156"/>
      <c r="AX40" s="157"/>
      <c r="AY40" s="107"/>
      <c r="AZ40" s="107"/>
      <c r="BA40" s="107"/>
      <c r="BB40" s="107"/>
      <c r="BC40" s="107"/>
      <c r="BD40" s="107"/>
      <c r="BE40" s="107"/>
      <c r="BF40" s="158"/>
      <c r="BG40" s="159"/>
      <c r="BH40" s="160"/>
      <c r="BI40" s="125"/>
      <c r="BJ40" s="125"/>
      <c r="BK40" s="125"/>
      <c r="BL40" s="125"/>
      <c r="BM40" s="125"/>
      <c r="BN40" s="125"/>
      <c r="BO40" s="125"/>
      <c r="BP40" s="125"/>
      <c r="BQ40" s="125"/>
      <c r="BR40" s="126"/>
      <c r="BS40" s="140"/>
      <c r="BT40" s="140"/>
      <c r="BU40" s="140"/>
      <c r="BV40" s="140"/>
      <c r="BW40" s="212">
        <f t="shared" ref="BW40:BW66" si="25">+BS40*BU40</f>
        <v>0</v>
      </c>
      <c r="BX40" s="213"/>
      <c r="BY40" s="44" t="s">
        <v>139</v>
      </c>
      <c r="BZ40" s="36">
        <f t="shared" si="0"/>
        <v>0</v>
      </c>
      <c r="CA40" s="19"/>
      <c r="CB40" s="19"/>
      <c r="CC40" s="19"/>
      <c r="CD40" s="19"/>
      <c r="CE40" s="19"/>
      <c r="CF40" s="19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ht="12.6" customHeight="1" x14ac:dyDescent="0.15">
      <c r="A41" s="365" t="s">
        <v>168</v>
      </c>
      <c r="B41" s="366"/>
      <c r="C41" s="259"/>
      <c r="D41" s="263"/>
      <c r="E41" s="454" t="s">
        <v>82</v>
      </c>
      <c r="F41" s="455"/>
      <c r="G41" s="259"/>
      <c r="H41" s="260"/>
      <c r="I41" s="460" t="s">
        <v>81</v>
      </c>
      <c r="J41" s="366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554"/>
      <c r="AC41" s="544" t="s">
        <v>96</v>
      </c>
      <c r="AD41" s="545"/>
      <c r="AE41" s="545"/>
      <c r="AF41" s="545"/>
      <c r="AG41" s="545"/>
      <c r="AH41" s="545"/>
      <c r="AI41" s="545"/>
      <c r="AJ41" s="545"/>
      <c r="AK41" s="545"/>
      <c r="AL41" s="546"/>
      <c r="AM41" s="154"/>
      <c r="AN41" s="155"/>
      <c r="AO41" s="155"/>
      <c r="AP41" s="155"/>
      <c r="AQ41" s="155"/>
      <c r="AR41" s="155"/>
      <c r="AS41" s="155"/>
      <c r="AT41" s="155"/>
      <c r="AU41" s="155"/>
      <c r="AV41" s="155"/>
      <c r="AW41" s="156"/>
      <c r="AX41" s="157"/>
      <c r="AY41" s="107"/>
      <c r="AZ41" s="107"/>
      <c r="BA41" s="107"/>
      <c r="BB41" s="107"/>
      <c r="BC41" s="107"/>
      <c r="BD41" s="107"/>
      <c r="BE41" s="107"/>
      <c r="BF41" s="158"/>
      <c r="BG41" s="159"/>
      <c r="BH41" s="160"/>
      <c r="BI41" s="125"/>
      <c r="BJ41" s="125"/>
      <c r="BK41" s="125"/>
      <c r="BL41" s="125"/>
      <c r="BM41" s="125"/>
      <c r="BN41" s="125"/>
      <c r="BO41" s="125"/>
      <c r="BP41" s="125"/>
      <c r="BQ41" s="125"/>
      <c r="BR41" s="126"/>
      <c r="BS41" s="140"/>
      <c r="BT41" s="140"/>
      <c r="BU41" s="140"/>
      <c r="BV41" s="140"/>
      <c r="BW41" s="212">
        <f t="shared" si="25"/>
        <v>0</v>
      </c>
      <c r="BX41" s="213"/>
      <c r="BY41" s="44" t="s">
        <v>139</v>
      </c>
      <c r="BZ41" s="36">
        <f t="shared" si="0"/>
        <v>0</v>
      </c>
      <c r="CA41" s="19"/>
      <c r="CB41" s="19"/>
      <c r="CC41" s="19"/>
      <c r="CD41" s="19"/>
      <c r="CE41" s="19"/>
      <c r="CF41" s="35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ht="12.6" customHeight="1" thickBot="1" x14ac:dyDescent="0.2">
      <c r="A42" s="367"/>
      <c r="B42" s="368"/>
      <c r="C42" s="261"/>
      <c r="D42" s="264"/>
      <c r="E42" s="456"/>
      <c r="F42" s="457"/>
      <c r="G42" s="261"/>
      <c r="H42" s="262"/>
      <c r="I42" s="461"/>
      <c r="J42" s="368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555"/>
      <c r="AC42" s="258"/>
      <c r="AD42" s="125"/>
      <c r="AE42" s="125"/>
      <c r="AF42" s="125"/>
      <c r="AG42" s="125"/>
      <c r="AH42" s="125"/>
      <c r="AI42" s="125"/>
      <c r="AJ42" s="125"/>
      <c r="AK42" s="125"/>
      <c r="AL42" s="398"/>
      <c r="AM42" s="154"/>
      <c r="AN42" s="155"/>
      <c r="AO42" s="155"/>
      <c r="AP42" s="155"/>
      <c r="AQ42" s="155"/>
      <c r="AR42" s="155"/>
      <c r="AS42" s="155"/>
      <c r="AT42" s="155"/>
      <c r="AU42" s="155"/>
      <c r="AV42" s="155"/>
      <c r="AW42" s="156"/>
      <c r="AX42" s="157"/>
      <c r="AY42" s="107"/>
      <c r="AZ42" s="107"/>
      <c r="BA42" s="107"/>
      <c r="BB42" s="107"/>
      <c r="BC42" s="107"/>
      <c r="BD42" s="107"/>
      <c r="BE42" s="107"/>
      <c r="BF42" s="158"/>
      <c r="BG42" s="159"/>
      <c r="BH42" s="160"/>
      <c r="BI42" s="125"/>
      <c r="BJ42" s="125"/>
      <c r="BK42" s="125"/>
      <c r="BL42" s="125"/>
      <c r="BM42" s="125"/>
      <c r="BN42" s="125"/>
      <c r="BO42" s="125"/>
      <c r="BP42" s="125"/>
      <c r="BQ42" s="125"/>
      <c r="BR42" s="126"/>
      <c r="BS42" s="140"/>
      <c r="BT42" s="140"/>
      <c r="BU42" s="140"/>
      <c r="BV42" s="140"/>
      <c r="BW42" s="212">
        <f t="shared" si="25"/>
        <v>0</v>
      </c>
      <c r="BX42" s="213"/>
      <c r="BY42" s="44" t="s">
        <v>139</v>
      </c>
      <c r="BZ42" s="36">
        <f t="shared" si="0"/>
        <v>0</v>
      </c>
      <c r="CA42" s="4"/>
      <c r="CK42" s="4"/>
      <c r="CL42" s="4"/>
      <c r="CM42" s="4"/>
      <c r="CN42" s="4"/>
      <c r="CO42" s="4"/>
      <c r="CP42" s="4"/>
      <c r="CQ42" s="4"/>
    </row>
    <row r="43" spans="1:95" ht="12.6" customHeight="1" thickTop="1" x14ac:dyDescent="0.15">
      <c r="A43" s="325" t="s">
        <v>111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7"/>
      <c r="AC43" s="258"/>
      <c r="AD43" s="125"/>
      <c r="AE43" s="125"/>
      <c r="AF43" s="125"/>
      <c r="AG43" s="125"/>
      <c r="AH43" s="125"/>
      <c r="AI43" s="125"/>
      <c r="AJ43" s="125"/>
      <c r="AK43" s="125"/>
      <c r="AL43" s="398"/>
      <c r="AM43" s="154"/>
      <c r="AN43" s="155"/>
      <c r="AO43" s="155"/>
      <c r="AP43" s="155"/>
      <c r="AQ43" s="155"/>
      <c r="AR43" s="155"/>
      <c r="AS43" s="155"/>
      <c r="AT43" s="155"/>
      <c r="AU43" s="155"/>
      <c r="AV43" s="155"/>
      <c r="AW43" s="156"/>
      <c r="AX43" s="157"/>
      <c r="AY43" s="107"/>
      <c r="AZ43" s="107"/>
      <c r="BA43" s="107"/>
      <c r="BB43" s="107"/>
      <c r="BC43" s="107"/>
      <c r="BD43" s="107"/>
      <c r="BE43" s="107"/>
      <c r="BF43" s="158"/>
      <c r="BG43" s="159"/>
      <c r="BH43" s="160"/>
      <c r="BI43" s="125"/>
      <c r="BJ43" s="125"/>
      <c r="BK43" s="125"/>
      <c r="BL43" s="125"/>
      <c r="BM43" s="125"/>
      <c r="BN43" s="125"/>
      <c r="BO43" s="125"/>
      <c r="BP43" s="125"/>
      <c r="BQ43" s="125"/>
      <c r="BR43" s="126"/>
      <c r="BS43" s="140"/>
      <c r="BT43" s="140"/>
      <c r="BU43" s="140"/>
      <c r="BV43" s="140"/>
      <c r="BW43" s="212">
        <f t="shared" si="25"/>
        <v>0</v>
      </c>
      <c r="BX43" s="213"/>
      <c r="BY43" s="44" t="s">
        <v>139</v>
      </c>
      <c r="BZ43" s="36">
        <f t="shared" si="0"/>
        <v>0</v>
      </c>
      <c r="CA43" s="4"/>
      <c r="CK43" s="4"/>
      <c r="CL43" s="4"/>
      <c r="CM43" s="4"/>
      <c r="CN43" s="4"/>
      <c r="CO43" s="4"/>
      <c r="CP43" s="4"/>
      <c r="CQ43" s="4"/>
    </row>
    <row r="44" spans="1:95" ht="12.6" customHeight="1" thickBot="1" x14ac:dyDescent="0.2">
      <c r="A44" s="365" t="s">
        <v>169</v>
      </c>
      <c r="B44" s="366"/>
      <c r="C44" s="259"/>
      <c r="D44" s="263"/>
      <c r="E44" s="449" t="s">
        <v>80</v>
      </c>
      <c r="F44" s="450"/>
      <c r="G44" s="458"/>
      <c r="H44" s="459"/>
      <c r="I44" s="460" t="s">
        <v>81</v>
      </c>
      <c r="J44" s="366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61"/>
      <c r="AC44" s="258"/>
      <c r="AD44" s="125"/>
      <c r="AE44" s="125"/>
      <c r="AF44" s="125"/>
      <c r="AG44" s="125"/>
      <c r="AH44" s="125"/>
      <c r="AI44" s="125"/>
      <c r="AJ44" s="125"/>
      <c r="AK44" s="125"/>
      <c r="AL44" s="398"/>
      <c r="AM44" s="161"/>
      <c r="AN44" s="162"/>
      <c r="AO44" s="162"/>
      <c r="AP44" s="162"/>
      <c r="AQ44" s="162"/>
      <c r="AR44" s="162"/>
      <c r="AS44" s="162"/>
      <c r="AT44" s="162"/>
      <c r="AU44" s="162"/>
      <c r="AV44" s="162"/>
      <c r="AW44" s="163"/>
      <c r="AX44" s="164"/>
      <c r="AY44" s="120"/>
      <c r="AZ44" s="120"/>
      <c r="BA44" s="120"/>
      <c r="BB44" s="120"/>
      <c r="BC44" s="120"/>
      <c r="BD44" s="120"/>
      <c r="BE44" s="120"/>
      <c r="BF44" s="165"/>
      <c r="BG44" s="84"/>
      <c r="BH44" s="5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6"/>
      <c r="BS44" s="140"/>
      <c r="BT44" s="140"/>
      <c r="BU44" s="140"/>
      <c r="BV44" s="140"/>
      <c r="BW44" s="212">
        <f t="shared" si="25"/>
        <v>0</v>
      </c>
      <c r="BX44" s="213"/>
      <c r="BY44" s="44" t="s">
        <v>139</v>
      </c>
      <c r="BZ44" s="36">
        <f t="shared" si="0"/>
        <v>0</v>
      </c>
      <c r="CA44" s="4"/>
      <c r="CK44" s="4"/>
      <c r="CL44" s="4"/>
      <c r="CM44" s="4"/>
      <c r="CN44" s="4"/>
      <c r="CO44" s="4"/>
      <c r="CP44" s="4"/>
      <c r="CQ44" s="4"/>
    </row>
    <row r="45" spans="1:95" ht="12.6" customHeight="1" thickTop="1" thickBot="1" x14ac:dyDescent="0.2">
      <c r="A45" s="367"/>
      <c r="B45" s="368"/>
      <c r="C45" s="261"/>
      <c r="D45" s="264"/>
      <c r="E45" s="451"/>
      <c r="F45" s="368"/>
      <c r="G45" s="261"/>
      <c r="H45" s="262"/>
      <c r="I45" s="461"/>
      <c r="J45" s="368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62"/>
      <c r="AC45" s="278"/>
      <c r="AD45" s="279"/>
      <c r="AE45" s="279"/>
      <c r="AF45" s="279"/>
      <c r="AG45" s="279"/>
      <c r="AH45" s="279"/>
      <c r="AI45" s="279"/>
      <c r="AJ45" s="279"/>
      <c r="AK45" s="279"/>
      <c r="AL45" s="553"/>
      <c r="AM45" s="183" t="s">
        <v>140</v>
      </c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6"/>
      <c r="BS45" s="140"/>
      <c r="BT45" s="140"/>
      <c r="BU45" s="140"/>
      <c r="BV45" s="140"/>
      <c r="BW45" s="212">
        <f t="shared" si="25"/>
        <v>0</v>
      </c>
      <c r="BX45" s="213"/>
      <c r="BY45" s="44" t="s">
        <v>139</v>
      </c>
      <c r="BZ45" s="36">
        <f t="shared" si="0"/>
        <v>0</v>
      </c>
      <c r="CA45" s="4"/>
      <c r="CK45" s="4"/>
      <c r="CL45" s="4"/>
      <c r="CM45" s="4"/>
      <c r="CN45" s="4"/>
      <c r="CO45" s="4"/>
      <c r="CP45" s="4"/>
      <c r="CQ45" s="4"/>
    </row>
    <row r="46" spans="1:95" ht="12.6" customHeight="1" thickTop="1" x14ac:dyDescent="0.15">
      <c r="A46" s="325" t="s">
        <v>16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7"/>
      <c r="AC46" s="506" t="s">
        <v>95</v>
      </c>
      <c r="AD46" s="507"/>
      <c r="AE46" s="507"/>
      <c r="AF46" s="507"/>
      <c r="AG46" s="507"/>
      <c r="AH46" s="507"/>
      <c r="AI46" s="507"/>
      <c r="AJ46" s="507"/>
      <c r="AK46" s="507"/>
      <c r="AL46" s="508"/>
      <c r="AM46" s="188" t="s">
        <v>1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187"/>
      <c r="AZ46" s="186" t="s">
        <v>157</v>
      </c>
      <c r="BA46" s="187"/>
      <c r="BB46" s="186" t="s">
        <v>141</v>
      </c>
      <c r="BC46" s="187"/>
      <c r="BD46" s="186" t="s">
        <v>155</v>
      </c>
      <c r="BE46" s="187"/>
      <c r="BF46" s="80" t="s">
        <v>156</v>
      </c>
      <c r="BG46" s="51"/>
      <c r="BH46" s="52"/>
      <c r="BI46" s="125"/>
      <c r="BJ46" s="125"/>
      <c r="BK46" s="125"/>
      <c r="BL46" s="125"/>
      <c r="BM46" s="125"/>
      <c r="BN46" s="125"/>
      <c r="BO46" s="125"/>
      <c r="BP46" s="125"/>
      <c r="BQ46" s="125"/>
      <c r="BR46" s="126"/>
      <c r="BS46" s="140"/>
      <c r="BT46" s="140"/>
      <c r="BU46" s="140"/>
      <c r="BV46" s="140"/>
      <c r="BW46" s="212"/>
      <c r="BX46" s="213"/>
      <c r="BY46" s="44" t="s">
        <v>139</v>
      </c>
      <c r="BZ46" s="36">
        <f t="shared" si="0"/>
        <v>0</v>
      </c>
      <c r="CA46" s="4"/>
      <c r="CK46" s="4"/>
      <c r="CL46" s="4"/>
      <c r="CM46" s="4"/>
      <c r="CN46" s="4"/>
      <c r="CO46" s="4"/>
      <c r="CP46" s="4"/>
      <c r="CQ46" s="4"/>
    </row>
    <row r="47" spans="1:95" ht="12.6" customHeight="1" x14ac:dyDescent="0.15">
      <c r="A47" s="580" t="s">
        <v>1</v>
      </c>
      <c r="B47" s="581"/>
      <c r="C47" s="581"/>
      <c r="D47" s="581"/>
      <c r="E47" s="581"/>
      <c r="F47" s="581"/>
      <c r="G47" s="581"/>
      <c r="H47" s="298" t="s">
        <v>13</v>
      </c>
      <c r="I47" s="287"/>
      <c r="J47" s="266"/>
      <c r="K47" s="234" t="s">
        <v>14</v>
      </c>
      <c r="L47" s="234"/>
      <c r="M47" s="234" t="s">
        <v>59</v>
      </c>
      <c r="N47" s="234"/>
      <c r="O47" s="268" t="s">
        <v>60</v>
      </c>
      <c r="P47" s="272"/>
      <c r="Q47" s="266" t="s">
        <v>61</v>
      </c>
      <c r="R47" s="268"/>
      <c r="S47" s="123" t="s">
        <v>15</v>
      </c>
      <c r="T47" s="123"/>
      <c r="U47" s="268" t="s">
        <v>62</v>
      </c>
      <c r="V47" s="272"/>
      <c r="W47" s="93" t="s">
        <v>114</v>
      </c>
      <c r="X47" s="123"/>
      <c r="Y47" s="235" t="s">
        <v>49</v>
      </c>
      <c r="Z47" s="272"/>
      <c r="AA47" s="266" t="s">
        <v>113</v>
      </c>
      <c r="AB47" s="267"/>
      <c r="AC47" s="233" t="s">
        <v>35</v>
      </c>
      <c r="AD47" s="234"/>
      <c r="AE47" s="234"/>
      <c r="AF47" s="234"/>
      <c r="AG47" s="234"/>
      <c r="AH47" s="234"/>
      <c r="AI47" s="234"/>
      <c r="AJ47" s="234"/>
      <c r="AK47" s="234"/>
      <c r="AL47" s="509"/>
      <c r="AM47" s="303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90"/>
      <c r="BI47" s="125"/>
      <c r="BJ47" s="125"/>
      <c r="BK47" s="125"/>
      <c r="BL47" s="125"/>
      <c r="BM47" s="125"/>
      <c r="BN47" s="125"/>
      <c r="BO47" s="125"/>
      <c r="BP47" s="125"/>
      <c r="BQ47" s="125"/>
      <c r="BR47" s="126"/>
      <c r="BS47" s="140"/>
      <c r="BT47" s="140"/>
      <c r="BU47" s="140"/>
      <c r="BV47" s="140"/>
      <c r="BW47" s="212"/>
      <c r="BX47" s="213"/>
      <c r="BY47" s="44" t="s">
        <v>139</v>
      </c>
      <c r="BZ47" s="36">
        <f t="shared" si="0"/>
        <v>0</v>
      </c>
      <c r="CA47" s="4"/>
      <c r="CK47" s="4"/>
      <c r="CL47" s="4"/>
      <c r="CM47" s="4"/>
      <c r="CN47" s="4"/>
      <c r="CO47" s="4"/>
      <c r="CP47" s="4"/>
      <c r="CQ47" s="4"/>
    </row>
    <row r="48" spans="1:95" ht="12.6" customHeight="1" x14ac:dyDescent="0.15">
      <c r="A48" s="284"/>
      <c r="B48" s="133"/>
      <c r="C48" s="133"/>
      <c r="D48" s="133"/>
      <c r="E48" s="133"/>
      <c r="F48" s="133"/>
      <c r="G48" s="133"/>
      <c r="H48" s="318"/>
      <c r="I48" s="319"/>
      <c r="J48" s="289"/>
      <c r="K48" s="576"/>
      <c r="L48" s="576"/>
      <c r="M48" s="577"/>
      <c r="N48" s="577"/>
      <c r="O48" s="578"/>
      <c r="P48" s="579"/>
      <c r="Q48" s="289"/>
      <c r="R48" s="290"/>
      <c r="S48" s="292"/>
      <c r="T48" s="345"/>
      <c r="U48" s="289"/>
      <c r="V48" s="290"/>
      <c r="W48" s="189"/>
      <c r="X48" s="292"/>
      <c r="Y48" s="285"/>
      <c r="Z48" s="253"/>
      <c r="AA48" s="253"/>
      <c r="AB48" s="254"/>
      <c r="AC48" s="233" t="s">
        <v>36</v>
      </c>
      <c r="AD48" s="234"/>
      <c r="AE48" s="234"/>
      <c r="AF48" s="234"/>
      <c r="AG48" s="234"/>
      <c r="AH48" s="235"/>
      <c r="AI48" s="515" t="s">
        <v>37</v>
      </c>
      <c r="AJ48" s="515"/>
      <c r="AK48" s="239" t="s">
        <v>38</v>
      </c>
      <c r="AL48" s="512"/>
      <c r="AM48" s="154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80"/>
      <c r="BI48" s="125"/>
      <c r="BJ48" s="125"/>
      <c r="BK48" s="125"/>
      <c r="BL48" s="125"/>
      <c r="BM48" s="125"/>
      <c r="BN48" s="125"/>
      <c r="BO48" s="125"/>
      <c r="BP48" s="125"/>
      <c r="BQ48" s="125"/>
      <c r="BR48" s="126"/>
      <c r="BS48" s="140"/>
      <c r="BT48" s="140"/>
      <c r="BU48" s="140"/>
      <c r="BV48" s="140"/>
      <c r="BW48" s="212"/>
      <c r="BX48" s="213"/>
      <c r="BY48" s="44" t="s">
        <v>139</v>
      </c>
      <c r="BZ48" s="36">
        <f t="shared" si="0"/>
        <v>0</v>
      </c>
      <c r="CA48" s="4"/>
      <c r="CK48" s="4"/>
      <c r="CL48" s="4"/>
      <c r="CM48" s="4"/>
      <c r="CN48" s="4"/>
      <c r="CO48" s="4"/>
      <c r="CP48" s="4"/>
      <c r="CQ48" s="4"/>
    </row>
    <row r="49" spans="1:95" ht="12.6" customHeight="1" x14ac:dyDescent="0.15">
      <c r="A49" s="258"/>
      <c r="B49" s="125"/>
      <c r="C49" s="125"/>
      <c r="D49" s="125"/>
      <c r="E49" s="125"/>
      <c r="F49" s="125"/>
      <c r="G49" s="125"/>
      <c r="H49" s="195"/>
      <c r="I49" s="196"/>
      <c r="J49" s="283"/>
      <c r="K49" s="349"/>
      <c r="L49" s="349"/>
      <c r="M49" s="277"/>
      <c r="N49" s="277"/>
      <c r="O49" s="275"/>
      <c r="P49" s="276"/>
      <c r="Q49" s="283"/>
      <c r="R49" s="291"/>
      <c r="S49" s="166"/>
      <c r="T49" s="158"/>
      <c r="U49" s="283"/>
      <c r="V49" s="291"/>
      <c r="W49" s="155"/>
      <c r="X49" s="166"/>
      <c r="Y49" s="195"/>
      <c r="Z49" s="196"/>
      <c r="AA49" s="196"/>
      <c r="AB49" s="255"/>
      <c r="AC49" s="236"/>
      <c r="AD49" s="143"/>
      <c r="AE49" s="143"/>
      <c r="AF49" s="143"/>
      <c r="AG49" s="143"/>
      <c r="AH49" s="143"/>
      <c r="AI49" s="237"/>
      <c r="AJ49" s="238"/>
      <c r="AK49" s="297"/>
      <c r="AL49" s="417"/>
      <c r="AM49" s="154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80"/>
      <c r="BI49" s="125"/>
      <c r="BJ49" s="125"/>
      <c r="BK49" s="125"/>
      <c r="BL49" s="125"/>
      <c r="BM49" s="125"/>
      <c r="BN49" s="125"/>
      <c r="BO49" s="125"/>
      <c r="BP49" s="125"/>
      <c r="BQ49" s="125"/>
      <c r="BR49" s="126"/>
      <c r="BS49" s="140"/>
      <c r="BT49" s="140"/>
      <c r="BU49" s="140"/>
      <c r="BV49" s="140"/>
      <c r="BW49" s="212"/>
      <c r="BX49" s="213"/>
      <c r="BY49" s="44" t="s">
        <v>139</v>
      </c>
      <c r="BZ49" s="36">
        <f t="shared" si="0"/>
        <v>0</v>
      </c>
      <c r="CA49" s="4"/>
      <c r="CK49" s="4"/>
      <c r="CL49" s="4"/>
      <c r="CM49" s="4"/>
      <c r="CN49" s="4"/>
      <c r="CO49" s="4"/>
      <c r="CP49" s="4"/>
      <c r="CQ49" s="4"/>
    </row>
    <row r="50" spans="1:95" ht="12.6" customHeight="1" x14ac:dyDescent="0.15">
      <c r="A50" s="258"/>
      <c r="B50" s="125"/>
      <c r="C50" s="125"/>
      <c r="D50" s="125"/>
      <c r="E50" s="125"/>
      <c r="F50" s="125"/>
      <c r="G50" s="125"/>
      <c r="H50" s="363"/>
      <c r="I50" s="364"/>
      <c r="J50" s="364"/>
      <c r="K50" s="349"/>
      <c r="L50" s="349"/>
      <c r="M50" s="277"/>
      <c r="N50" s="277"/>
      <c r="O50" s="275"/>
      <c r="P50" s="276"/>
      <c r="Q50" s="283"/>
      <c r="R50" s="291"/>
      <c r="S50" s="166"/>
      <c r="T50" s="158"/>
      <c r="U50" s="283"/>
      <c r="V50" s="291"/>
      <c r="W50" s="155"/>
      <c r="X50" s="166"/>
      <c r="Y50" s="195"/>
      <c r="Z50" s="196"/>
      <c r="AA50" s="196"/>
      <c r="AB50" s="255"/>
      <c r="AC50" s="106"/>
      <c r="AD50" s="107"/>
      <c r="AE50" s="107"/>
      <c r="AF50" s="107"/>
      <c r="AG50" s="107"/>
      <c r="AH50" s="107"/>
      <c r="AI50" s="227"/>
      <c r="AJ50" s="228"/>
      <c r="AK50" s="226"/>
      <c r="AL50" s="229"/>
      <c r="AM50" s="154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80"/>
      <c r="BI50" s="125"/>
      <c r="BJ50" s="125"/>
      <c r="BK50" s="125"/>
      <c r="BL50" s="125"/>
      <c r="BM50" s="125"/>
      <c r="BN50" s="125"/>
      <c r="BO50" s="125"/>
      <c r="BP50" s="125"/>
      <c r="BQ50" s="125"/>
      <c r="BR50" s="126"/>
      <c r="BS50" s="140"/>
      <c r="BT50" s="140"/>
      <c r="BU50" s="140"/>
      <c r="BV50" s="140"/>
      <c r="BW50" s="212"/>
      <c r="BX50" s="213"/>
      <c r="BY50" s="44" t="s">
        <v>139</v>
      </c>
      <c r="BZ50" s="36">
        <f t="shared" si="0"/>
        <v>0</v>
      </c>
      <c r="CA50" s="4"/>
      <c r="CK50" s="4"/>
      <c r="CL50" s="4"/>
      <c r="CM50" s="4"/>
      <c r="CN50" s="4"/>
      <c r="CO50" s="4"/>
      <c r="CP50" s="4"/>
      <c r="CQ50" s="4"/>
    </row>
    <row r="51" spans="1:95" ht="12.6" customHeight="1" x14ac:dyDescent="0.15">
      <c r="A51" s="258"/>
      <c r="B51" s="125"/>
      <c r="C51" s="125"/>
      <c r="D51" s="125"/>
      <c r="E51" s="125"/>
      <c r="F51" s="125"/>
      <c r="G51" s="125"/>
      <c r="H51" s="195"/>
      <c r="I51" s="196"/>
      <c r="J51" s="283"/>
      <c r="K51" s="349"/>
      <c r="L51" s="349"/>
      <c r="M51" s="277"/>
      <c r="N51" s="277"/>
      <c r="O51" s="275"/>
      <c r="P51" s="276"/>
      <c r="Q51" s="283"/>
      <c r="R51" s="291"/>
      <c r="S51" s="166"/>
      <c r="T51" s="158"/>
      <c r="U51" s="283"/>
      <c r="V51" s="291"/>
      <c r="W51" s="155"/>
      <c r="X51" s="166"/>
      <c r="Y51" s="195"/>
      <c r="Z51" s="196"/>
      <c r="AA51" s="196"/>
      <c r="AB51" s="255"/>
      <c r="AC51" s="106"/>
      <c r="AD51" s="107"/>
      <c r="AE51" s="107"/>
      <c r="AF51" s="107"/>
      <c r="AG51" s="107"/>
      <c r="AH51" s="107"/>
      <c r="AI51" s="227"/>
      <c r="AJ51" s="228"/>
      <c r="AK51" s="226"/>
      <c r="AL51" s="229"/>
      <c r="AM51" s="154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80"/>
      <c r="BI51" s="125"/>
      <c r="BJ51" s="125"/>
      <c r="BK51" s="125"/>
      <c r="BL51" s="125"/>
      <c r="BM51" s="125"/>
      <c r="BN51" s="125"/>
      <c r="BO51" s="125"/>
      <c r="BP51" s="125"/>
      <c r="BQ51" s="125"/>
      <c r="BR51" s="126"/>
      <c r="BS51" s="140"/>
      <c r="BT51" s="140"/>
      <c r="BU51" s="140"/>
      <c r="BV51" s="140"/>
      <c r="BW51" s="212"/>
      <c r="BX51" s="213"/>
      <c r="BY51" s="44" t="s">
        <v>139</v>
      </c>
      <c r="BZ51" s="36">
        <f t="shared" si="0"/>
        <v>0</v>
      </c>
      <c r="CA51" s="4"/>
      <c r="CK51" s="4"/>
      <c r="CL51" s="4"/>
      <c r="CM51" s="4"/>
      <c r="CN51" s="4"/>
      <c r="CO51" s="4"/>
      <c r="CP51" s="4"/>
      <c r="CQ51" s="4"/>
    </row>
    <row r="52" spans="1:95" ht="12.6" customHeight="1" thickBot="1" x14ac:dyDescent="0.2">
      <c r="A52" s="278"/>
      <c r="B52" s="279"/>
      <c r="C52" s="279"/>
      <c r="D52" s="279"/>
      <c r="E52" s="279"/>
      <c r="F52" s="279"/>
      <c r="G52" s="279"/>
      <c r="H52" s="281"/>
      <c r="I52" s="256"/>
      <c r="J52" s="282"/>
      <c r="K52" s="358"/>
      <c r="L52" s="358"/>
      <c r="M52" s="360"/>
      <c r="N52" s="360"/>
      <c r="O52" s="273"/>
      <c r="P52" s="274"/>
      <c r="Q52" s="282"/>
      <c r="R52" s="574"/>
      <c r="S52" s="348"/>
      <c r="T52" s="165"/>
      <c r="U52" s="282"/>
      <c r="V52" s="574"/>
      <c r="W52" s="162"/>
      <c r="X52" s="348"/>
      <c r="Y52" s="281"/>
      <c r="Z52" s="256"/>
      <c r="AA52" s="256"/>
      <c r="AB52" s="257"/>
      <c r="AC52" s="106"/>
      <c r="AD52" s="107"/>
      <c r="AE52" s="107"/>
      <c r="AF52" s="107"/>
      <c r="AG52" s="107"/>
      <c r="AH52" s="107"/>
      <c r="AI52" s="227"/>
      <c r="AJ52" s="228"/>
      <c r="AK52" s="226"/>
      <c r="AL52" s="229"/>
      <c r="AM52" s="154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80"/>
      <c r="BI52" s="125"/>
      <c r="BJ52" s="125"/>
      <c r="BK52" s="125"/>
      <c r="BL52" s="125"/>
      <c r="BM52" s="125"/>
      <c r="BN52" s="125"/>
      <c r="BO52" s="125"/>
      <c r="BP52" s="125"/>
      <c r="BQ52" s="125"/>
      <c r="BR52" s="126"/>
      <c r="BS52" s="140"/>
      <c r="BT52" s="140"/>
      <c r="BU52" s="140"/>
      <c r="BV52" s="140"/>
      <c r="BW52" s="212">
        <f t="shared" si="25"/>
        <v>0</v>
      </c>
      <c r="BX52" s="213"/>
      <c r="BY52" s="44" t="s">
        <v>139</v>
      </c>
      <c r="BZ52" s="36">
        <f t="shared" si="0"/>
        <v>0</v>
      </c>
      <c r="CA52" s="4"/>
      <c r="CK52" s="4"/>
      <c r="CL52" s="4"/>
      <c r="CM52" s="4"/>
      <c r="CN52" s="4"/>
      <c r="CO52" s="4"/>
      <c r="CP52" s="4"/>
      <c r="CQ52" s="4"/>
    </row>
    <row r="53" spans="1:95" ht="12.6" customHeight="1" thickTop="1" x14ac:dyDescent="0.15">
      <c r="A53" s="325" t="s">
        <v>17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7"/>
      <c r="AC53" s="106"/>
      <c r="AD53" s="107"/>
      <c r="AE53" s="107"/>
      <c r="AF53" s="107"/>
      <c r="AG53" s="107"/>
      <c r="AH53" s="107"/>
      <c r="AI53" s="227"/>
      <c r="AJ53" s="228"/>
      <c r="AK53" s="226"/>
      <c r="AL53" s="229"/>
      <c r="AM53" s="154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80"/>
      <c r="BI53" s="125"/>
      <c r="BJ53" s="125"/>
      <c r="BK53" s="125"/>
      <c r="BL53" s="125"/>
      <c r="BM53" s="125"/>
      <c r="BN53" s="125"/>
      <c r="BO53" s="125"/>
      <c r="BP53" s="125"/>
      <c r="BQ53" s="125"/>
      <c r="BR53" s="126"/>
      <c r="BS53" s="140"/>
      <c r="BT53" s="140"/>
      <c r="BU53" s="140"/>
      <c r="BV53" s="140"/>
      <c r="BW53" s="212">
        <f t="shared" si="25"/>
        <v>0</v>
      </c>
      <c r="BX53" s="213"/>
      <c r="BY53" s="44" t="s">
        <v>139</v>
      </c>
      <c r="BZ53" s="36">
        <f t="shared" si="0"/>
        <v>0</v>
      </c>
      <c r="CA53" s="4"/>
      <c r="CK53" s="4"/>
      <c r="CL53" s="4"/>
      <c r="CM53" s="4"/>
      <c r="CN53" s="4"/>
      <c r="CO53" s="4"/>
      <c r="CP53" s="4"/>
      <c r="CQ53" s="4"/>
    </row>
    <row r="54" spans="1:95" ht="12.6" customHeight="1" x14ac:dyDescent="0.15">
      <c r="A54" s="580" t="s">
        <v>1</v>
      </c>
      <c r="B54" s="581"/>
      <c r="C54" s="581"/>
      <c r="D54" s="581"/>
      <c r="E54" s="581"/>
      <c r="F54" s="581"/>
      <c r="G54" s="581"/>
      <c r="H54" s="298" t="s">
        <v>13</v>
      </c>
      <c r="I54" s="287"/>
      <c r="J54" s="266"/>
      <c r="K54" s="234" t="s">
        <v>14</v>
      </c>
      <c r="L54" s="234"/>
      <c r="M54" s="234" t="s">
        <v>18</v>
      </c>
      <c r="N54" s="234"/>
      <c r="O54" s="94" t="s">
        <v>60</v>
      </c>
      <c r="P54" s="101"/>
      <c r="Q54" s="287" t="s">
        <v>61</v>
      </c>
      <c r="R54" s="287"/>
      <c r="S54" s="287" t="s">
        <v>62</v>
      </c>
      <c r="T54" s="287"/>
      <c r="U54" s="101" t="s">
        <v>114</v>
      </c>
      <c r="V54" s="93"/>
      <c r="W54" s="575" t="s">
        <v>115</v>
      </c>
      <c r="X54" s="168"/>
      <c r="Y54" s="575" t="s">
        <v>49</v>
      </c>
      <c r="Z54" s="101"/>
      <c r="AA54" s="287" t="s">
        <v>113</v>
      </c>
      <c r="AB54" s="288"/>
      <c r="AC54" s="106"/>
      <c r="AD54" s="107"/>
      <c r="AE54" s="107"/>
      <c r="AF54" s="107"/>
      <c r="AG54" s="107"/>
      <c r="AH54" s="107"/>
      <c r="AI54" s="227"/>
      <c r="AJ54" s="228"/>
      <c r="AK54" s="226"/>
      <c r="AL54" s="229"/>
      <c r="AM54" s="154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80"/>
      <c r="BI54" s="125"/>
      <c r="BJ54" s="125"/>
      <c r="BK54" s="125"/>
      <c r="BL54" s="125"/>
      <c r="BM54" s="125"/>
      <c r="BN54" s="125"/>
      <c r="BO54" s="125"/>
      <c r="BP54" s="125"/>
      <c r="BQ54" s="125"/>
      <c r="BR54" s="126"/>
      <c r="BS54" s="140"/>
      <c r="BT54" s="140"/>
      <c r="BU54" s="140"/>
      <c r="BV54" s="140"/>
      <c r="BW54" s="212">
        <f t="shared" si="25"/>
        <v>0</v>
      </c>
      <c r="BX54" s="213"/>
      <c r="BY54" s="44" t="s">
        <v>139</v>
      </c>
      <c r="BZ54" s="36">
        <f t="shared" si="0"/>
        <v>0</v>
      </c>
      <c r="CA54" s="4"/>
      <c r="CK54" s="4"/>
      <c r="CL54" s="4"/>
      <c r="CM54" s="4"/>
      <c r="CN54" s="4"/>
      <c r="CO54" s="4"/>
      <c r="CP54" s="4"/>
      <c r="CQ54" s="4"/>
    </row>
    <row r="55" spans="1:95" ht="12.6" customHeight="1" x14ac:dyDescent="0.15">
      <c r="A55" s="284"/>
      <c r="B55" s="133"/>
      <c r="C55" s="133"/>
      <c r="D55" s="133"/>
      <c r="E55" s="133"/>
      <c r="F55" s="133"/>
      <c r="G55" s="134"/>
      <c r="H55" s="285"/>
      <c r="I55" s="253"/>
      <c r="J55" s="286"/>
      <c r="K55" s="359"/>
      <c r="L55" s="359"/>
      <c r="M55" s="359"/>
      <c r="N55" s="359"/>
      <c r="O55" s="345"/>
      <c r="P55" s="189"/>
      <c r="Q55" s="189"/>
      <c r="R55" s="189"/>
      <c r="S55" s="253"/>
      <c r="T55" s="253"/>
      <c r="U55" s="189"/>
      <c r="V55" s="292"/>
      <c r="W55" s="601"/>
      <c r="X55" s="602"/>
      <c r="Y55" s="601"/>
      <c r="Z55" s="189"/>
      <c r="AA55" s="253"/>
      <c r="AB55" s="254"/>
      <c r="AC55" s="106"/>
      <c r="AD55" s="107"/>
      <c r="AE55" s="107"/>
      <c r="AF55" s="107"/>
      <c r="AG55" s="107"/>
      <c r="AH55" s="107"/>
      <c r="AI55" s="227"/>
      <c r="AJ55" s="228"/>
      <c r="AK55" s="226"/>
      <c r="AL55" s="229"/>
      <c r="AM55" s="154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80"/>
      <c r="BI55" s="125"/>
      <c r="BJ55" s="125"/>
      <c r="BK55" s="125"/>
      <c r="BL55" s="125"/>
      <c r="BM55" s="125"/>
      <c r="BN55" s="125"/>
      <c r="BO55" s="125"/>
      <c r="BP55" s="125"/>
      <c r="BQ55" s="125"/>
      <c r="BR55" s="126"/>
      <c r="BS55" s="140"/>
      <c r="BT55" s="140"/>
      <c r="BU55" s="140"/>
      <c r="BV55" s="140"/>
      <c r="BW55" s="212">
        <f t="shared" si="25"/>
        <v>0</v>
      </c>
      <c r="BX55" s="213"/>
      <c r="BY55" s="44" t="s">
        <v>139</v>
      </c>
      <c r="BZ55" s="36">
        <f t="shared" si="0"/>
        <v>0</v>
      </c>
      <c r="CA55" s="4"/>
      <c r="CK55" s="4"/>
      <c r="CL55" s="4"/>
      <c r="CM55" s="4"/>
      <c r="CN55" s="4"/>
      <c r="CO55" s="4"/>
      <c r="CP55" s="4"/>
      <c r="CQ55" s="4"/>
    </row>
    <row r="56" spans="1:95" ht="12.6" customHeight="1" x14ac:dyDescent="0.15">
      <c r="A56" s="258"/>
      <c r="B56" s="125"/>
      <c r="C56" s="125"/>
      <c r="D56" s="125"/>
      <c r="E56" s="125"/>
      <c r="F56" s="125"/>
      <c r="G56" s="126"/>
      <c r="H56" s="195"/>
      <c r="I56" s="196"/>
      <c r="J56" s="283"/>
      <c r="K56" s="349"/>
      <c r="L56" s="349"/>
      <c r="M56" s="349"/>
      <c r="N56" s="349"/>
      <c r="O56" s="158"/>
      <c r="P56" s="155"/>
      <c r="Q56" s="155"/>
      <c r="R56" s="155"/>
      <c r="S56" s="196"/>
      <c r="T56" s="196"/>
      <c r="U56" s="155"/>
      <c r="V56" s="166"/>
      <c r="W56" s="582"/>
      <c r="X56" s="156"/>
      <c r="Y56" s="582"/>
      <c r="Z56" s="155"/>
      <c r="AA56" s="196"/>
      <c r="AB56" s="255"/>
      <c r="AC56" s="106"/>
      <c r="AD56" s="107"/>
      <c r="AE56" s="107"/>
      <c r="AF56" s="107"/>
      <c r="AG56" s="107"/>
      <c r="AH56" s="107"/>
      <c r="AI56" s="227"/>
      <c r="AJ56" s="228"/>
      <c r="AK56" s="226"/>
      <c r="AL56" s="229"/>
      <c r="AM56" s="154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80"/>
      <c r="BI56" s="125"/>
      <c r="BJ56" s="125"/>
      <c r="BK56" s="125"/>
      <c r="BL56" s="125"/>
      <c r="BM56" s="125"/>
      <c r="BN56" s="125"/>
      <c r="BO56" s="125"/>
      <c r="BP56" s="125"/>
      <c r="BQ56" s="125"/>
      <c r="BR56" s="126"/>
      <c r="BS56" s="140"/>
      <c r="BT56" s="140"/>
      <c r="BU56" s="140"/>
      <c r="BV56" s="140"/>
      <c r="BW56" s="212">
        <f t="shared" si="25"/>
        <v>0</v>
      </c>
      <c r="BX56" s="213"/>
      <c r="BY56" s="44" t="s">
        <v>139</v>
      </c>
      <c r="BZ56" s="36">
        <f t="shared" si="0"/>
        <v>0</v>
      </c>
      <c r="CA56" s="4"/>
      <c r="CK56" s="4"/>
      <c r="CL56" s="4"/>
      <c r="CM56" s="4"/>
      <c r="CN56" s="4"/>
      <c r="CO56" s="4"/>
      <c r="CP56" s="4"/>
      <c r="CQ56" s="4"/>
    </row>
    <row r="57" spans="1:95" ht="12.6" customHeight="1" x14ac:dyDescent="0.15">
      <c r="A57" s="258"/>
      <c r="B57" s="125"/>
      <c r="C57" s="125"/>
      <c r="D57" s="125"/>
      <c r="E57" s="125"/>
      <c r="F57" s="125"/>
      <c r="G57" s="126"/>
      <c r="H57" s="195"/>
      <c r="I57" s="196"/>
      <c r="J57" s="283"/>
      <c r="K57" s="349"/>
      <c r="L57" s="349"/>
      <c r="M57" s="349"/>
      <c r="N57" s="349"/>
      <c r="O57" s="158"/>
      <c r="P57" s="155"/>
      <c r="Q57" s="155"/>
      <c r="R57" s="155"/>
      <c r="S57" s="196"/>
      <c r="T57" s="196"/>
      <c r="U57" s="155"/>
      <c r="V57" s="166"/>
      <c r="W57" s="582"/>
      <c r="X57" s="156"/>
      <c r="Y57" s="582"/>
      <c r="Z57" s="155"/>
      <c r="AA57" s="196"/>
      <c r="AB57" s="255"/>
      <c r="AC57" s="106"/>
      <c r="AD57" s="107"/>
      <c r="AE57" s="107"/>
      <c r="AF57" s="107"/>
      <c r="AG57" s="107"/>
      <c r="AH57" s="107"/>
      <c r="AI57" s="227"/>
      <c r="AJ57" s="228"/>
      <c r="AK57" s="226"/>
      <c r="AL57" s="229"/>
      <c r="AM57" s="154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80"/>
      <c r="BI57" s="125"/>
      <c r="BJ57" s="125"/>
      <c r="BK57" s="125"/>
      <c r="BL57" s="125"/>
      <c r="BM57" s="125"/>
      <c r="BN57" s="125"/>
      <c r="BO57" s="125"/>
      <c r="BP57" s="125"/>
      <c r="BQ57" s="125"/>
      <c r="BR57" s="126"/>
      <c r="BS57" s="140"/>
      <c r="BT57" s="140"/>
      <c r="BU57" s="140"/>
      <c r="BV57" s="140"/>
      <c r="BW57" s="212">
        <f t="shared" si="25"/>
        <v>0</v>
      </c>
      <c r="BX57" s="213"/>
      <c r="BY57" s="44" t="s">
        <v>139</v>
      </c>
      <c r="BZ57" s="36">
        <f t="shared" si="0"/>
        <v>0</v>
      </c>
      <c r="CA57" s="4"/>
      <c r="CK57" s="4"/>
      <c r="CL57" s="4"/>
      <c r="CM57" s="4"/>
      <c r="CN57" s="4"/>
      <c r="CO57" s="4"/>
      <c r="CP57" s="4"/>
      <c r="CQ57" s="4"/>
    </row>
    <row r="58" spans="1:95" ht="12.6" customHeight="1" thickBot="1" x14ac:dyDescent="0.2">
      <c r="A58" s="278"/>
      <c r="B58" s="279"/>
      <c r="C58" s="279"/>
      <c r="D58" s="279"/>
      <c r="E58" s="279"/>
      <c r="F58" s="279"/>
      <c r="G58" s="280"/>
      <c r="H58" s="281"/>
      <c r="I58" s="256"/>
      <c r="J58" s="282"/>
      <c r="K58" s="358"/>
      <c r="L58" s="358"/>
      <c r="M58" s="358"/>
      <c r="N58" s="358"/>
      <c r="O58" s="165"/>
      <c r="P58" s="162"/>
      <c r="Q58" s="162"/>
      <c r="R58" s="162"/>
      <c r="S58" s="256"/>
      <c r="T58" s="256"/>
      <c r="U58" s="162"/>
      <c r="V58" s="348"/>
      <c r="W58" s="597"/>
      <c r="X58" s="163"/>
      <c r="Y58" s="597"/>
      <c r="Z58" s="162"/>
      <c r="AA58" s="256"/>
      <c r="AB58" s="257"/>
      <c r="AC58" s="119"/>
      <c r="AD58" s="120"/>
      <c r="AE58" s="120"/>
      <c r="AF58" s="120"/>
      <c r="AG58" s="120"/>
      <c r="AH58" s="120"/>
      <c r="AI58" s="231"/>
      <c r="AJ58" s="232"/>
      <c r="AK58" s="165"/>
      <c r="AL58" s="244"/>
      <c r="AM58" s="154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80"/>
      <c r="BI58" s="125"/>
      <c r="BJ58" s="125"/>
      <c r="BK58" s="125"/>
      <c r="BL58" s="125"/>
      <c r="BM58" s="125"/>
      <c r="BN58" s="125"/>
      <c r="BO58" s="125"/>
      <c r="BP58" s="125"/>
      <c r="BQ58" s="125"/>
      <c r="BR58" s="126"/>
      <c r="BS58" s="140"/>
      <c r="BT58" s="140"/>
      <c r="BU58" s="140"/>
      <c r="BV58" s="140"/>
      <c r="BW58" s="212">
        <f t="shared" si="25"/>
        <v>0</v>
      </c>
      <c r="BX58" s="213"/>
      <c r="BY58" s="44" t="s">
        <v>139</v>
      </c>
      <c r="BZ58" s="36">
        <f t="shared" si="0"/>
        <v>0</v>
      </c>
      <c r="CA58" s="4"/>
      <c r="CK58" s="4"/>
      <c r="CL58" s="4"/>
      <c r="CM58" s="4"/>
      <c r="CN58" s="4"/>
      <c r="CO58" s="4"/>
      <c r="CP58" s="4"/>
      <c r="CQ58" s="4"/>
    </row>
    <row r="59" spans="1:95" ht="12.6" customHeight="1" thickTop="1" x14ac:dyDescent="0.15">
      <c r="A59" s="371" t="s">
        <v>22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483" t="s">
        <v>52</v>
      </c>
      <c r="V59" s="484"/>
      <c r="W59" s="484"/>
      <c r="X59" s="484"/>
      <c r="Y59" s="484"/>
      <c r="Z59" s="484"/>
      <c r="AA59" s="487" t="s">
        <v>31</v>
      </c>
      <c r="AB59" s="488"/>
      <c r="AC59" s="488"/>
      <c r="AD59" s="488"/>
      <c r="AE59" s="488"/>
      <c r="AF59" s="488"/>
      <c r="AG59" s="488"/>
      <c r="AH59" s="488"/>
      <c r="AI59" s="488"/>
      <c r="AJ59" s="488"/>
      <c r="AK59" s="488"/>
      <c r="AL59" s="489"/>
      <c r="AM59" s="154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80"/>
      <c r="BI59" s="125"/>
      <c r="BJ59" s="125"/>
      <c r="BK59" s="125"/>
      <c r="BL59" s="125"/>
      <c r="BM59" s="125"/>
      <c r="BN59" s="125"/>
      <c r="BO59" s="125"/>
      <c r="BP59" s="125"/>
      <c r="BQ59" s="125"/>
      <c r="BR59" s="126"/>
      <c r="BS59" s="140"/>
      <c r="BT59" s="140"/>
      <c r="BU59" s="140"/>
      <c r="BV59" s="140"/>
      <c r="BW59" s="212">
        <f t="shared" si="25"/>
        <v>0</v>
      </c>
      <c r="BX59" s="213"/>
      <c r="BY59" s="44" t="s">
        <v>139</v>
      </c>
      <c r="BZ59" s="36">
        <f t="shared" si="0"/>
        <v>0</v>
      </c>
      <c r="CA59" s="4"/>
      <c r="CK59" s="4"/>
      <c r="CL59" s="4"/>
      <c r="CM59" s="4"/>
      <c r="CN59" s="4"/>
      <c r="CO59" s="4"/>
      <c r="CP59" s="4"/>
      <c r="CQ59" s="4"/>
    </row>
    <row r="60" spans="1:95" ht="12.6" customHeight="1" x14ac:dyDescent="0.15">
      <c r="A60" s="598" t="s">
        <v>1</v>
      </c>
      <c r="B60" s="599"/>
      <c r="C60" s="599"/>
      <c r="D60" s="599"/>
      <c r="E60" s="599"/>
      <c r="F60" s="599"/>
      <c r="G60" s="600"/>
      <c r="H60" s="350" t="s">
        <v>63</v>
      </c>
      <c r="I60" s="270"/>
      <c r="J60" s="270"/>
      <c r="K60" s="271"/>
      <c r="L60" s="353" t="s">
        <v>54</v>
      </c>
      <c r="M60" s="354"/>
      <c r="N60" s="354"/>
      <c r="O60" s="381" t="s">
        <v>49</v>
      </c>
      <c r="P60" s="382"/>
      <c r="Q60" s="568" t="s">
        <v>113</v>
      </c>
      <c r="R60" s="569"/>
      <c r="S60" s="373" t="s">
        <v>40</v>
      </c>
      <c r="T60" s="374"/>
      <c r="U60" s="485" t="s">
        <v>53</v>
      </c>
      <c r="V60" s="486"/>
      <c r="W60" s="486"/>
      <c r="X60" s="486"/>
      <c r="Y60" s="486"/>
      <c r="Z60" s="486"/>
      <c r="AA60" s="490" t="s">
        <v>32</v>
      </c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7"/>
      <c r="AM60" s="154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80"/>
      <c r="BI60" s="125"/>
      <c r="BJ60" s="125"/>
      <c r="BK60" s="125"/>
      <c r="BL60" s="125"/>
      <c r="BM60" s="125"/>
      <c r="BN60" s="125"/>
      <c r="BO60" s="125"/>
      <c r="BP60" s="125"/>
      <c r="BQ60" s="125"/>
      <c r="BR60" s="126"/>
      <c r="BS60" s="140"/>
      <c r="BT60" s="140"/>
      <c r="BU60" s="140"/>
      <c r="BV60" s="140"/>
      <c r="BW60" s="212">
        <f t="shared" si="25"/>
        <v>0</v>
      </c>
      <c r="BX60" s="213"/>
      <c r="BY60" s="44" t="s">
        <v>139</v>
      </c>
      <c r="BZ60" s="36">
        <f t="shared" si="0"/>
        <v>0</v>
      </c>
      <c r="CA60" s="4"/>
      <c r="CK60" s="4"/>
      <c r="CL60" s="4"/>
      <c r="CM60" s="4"/>
      <c r="CN60" s="4"/>
      <c r="CO60" s="4"/>
      <c r="CP60" s="4"/>
    </row>
    <row r="61" spans="1:95" ht="12.6" customHeight="1" x14ac:dyDescent="0.15">
      <c r="A61" s="598"/>
      <c r="B61" s="599"/>
      <c r="C61" s="599"/>
      <c r="D61" s="599"/>
      <c r="E61" s="599"/>
      <c r="F61" s="599"/>
      <c r="G61" s="600"/>
      <c r="H61" s="351" t="s">
        <v>55</v>
      </c>
      <c r="I61" s="352"/>
      <c r="J61" s="352" t="s">
        <v>56</v>
      </c>
      <c r="K61" s="357"/>
      <c r="L61" s="355"/>
      <c r="M61" s="356"/>
      <c r="N61" s="356"/>
      <c r="O61" s="383"/>
      <c r="P61" s="384"/>
      <c r="Q61" s="570"/>
      <c r="R61" s="571"/>
      <c r="S61" s="375"/>
      <c r="T61" s="376"/>
      <c r="U61" s="269" t="s">
        <v>51</v>
      </c>
      <c r="V61" s="270"/>
      <c r="W61" s="271"/>
      <c r="X61" s="492" t="s">
        <v>48</v>
      </c>
      <c r="Y61" s="270"/>
      <c r="Z61" s="493"/>
      <c r="AA61" s="491" t="s">
        <v>23</v>
      </c>
      <c r="AB61" s="287"/>
      <c r="AC61" s="266" t="s">
        <v>33</v>
      </c>
      <c r="AD61" s="268"/>
      <c r="AE61" s="268"/>
      <c r="AF61" s="268"/>
      <c r="AG61" s="268"/>
      <c r="AH61" s="268"/>
      <c r="AI61" s="268"/>
      <c r="AJ61" s="342"/>
      <c r="AK61" s="298" t="s">
        <v>34</v>
      </c>
      <c r="AL61" s="288"/>
      <c r="AM61" s="154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80"/>
      <c r="BI61" s="125"/>
      <c r="BJ61" s="125"/>
      <c r="BK61" s="125"/>
      <c r="BL61" s="125"/>
      <c r="BM61" s="125"/>
      <c r="BN61" s="125"/>
      <c r="BO61" s="125"/>
      <c r="BP61" s="125"/>
      <c r="BQ61" s="125"/>
      <c r="BR61" s="126"/>
      <c r="BS61" s="140"/>
      <c r="BT61" s="140"/>
      <c r="BU61" s="140"/>
      <c r="BV61" s="140"/>
      <c r="BW61" s="212">
        <f t="shared" si="25"/>
        <v>0</v>
      </c>
      <c r="BX61" s="213"/>
      <c r="BY61" s="44" t="s">
        <v>139</v>
      </c>
      <c r="BZ61" s="36">
        <f t="shared" si="0"/>
        <v>0</v>
      </c>
      <c r="CA61" s="4"/>
      <c r="CK61" s="4"/>
      <c r="CL61" s="4"/>
      <c r="CM61" s="4"/>
      <c r="CN61" s="4"/>
      <c r="CO61" s="4"/>
      <c r="CP61" s="4"/>
    </row>
    <row r="62" spans="1:95" ht="12.6" customHeight="1" x14ac:dyDescent="0.15">
      <c r="A62" s="284"/>
      <c r="B62" s="133"/>
      <c r="C62" s="133"/>
      <c r="D62" s="133"/>
      <c r="E62" s="133"/>
      <c r="F62" s="133"/>
      <c r="G62" s="134"/>
      <c r="H62" s="465"/>
      <c r="I62" s="385"/>
      <c r="J62" s="385"/>
      <c r="K62" s="386"/>
      <c r="L62" s="17"/>
      <c r="M62" s="6" t="s">
        <v>50</v>
      </c>
      <c r="N62" s="31"/>
      <c r="O62" s="237"/>
      <c r="P62" s="295"/>
      <c r="Q62" s="572"/>
      <c r="R62" s="573"/>
      <c r="S62" s="377"/>
      <c r="T62" s="378"/>
      <c r="U62" s="7">
        <v>91</v>
      </c>
      <c r="V62" s="8" t="s">
        <v>57</v>
      </c>
      <c r="W62" s="9">
        <v>100</v>
      </c>
      <c r="X62" s="10">
        <v>96</v>
      </c>
      <c r="Y62" s="8" t="s">
        <v>57</v>
      </c>
      <c r="Z62" s="11">
        <v>100</v>
      </c>
      <c r="AA62" s="340" t="s">
        <v>24</v>
      </c>
      <c r="AB62" s="341"/>
      <c r="AC62" s="296"/>
      <c r="AD62" s="297"/>
      <c r="AE62" s="296"/>
      <c r="AF62" s="297"/>
      <c r="AG62" s="295"/>
      <c r="AH62" s="295"/>
      <c r="AI62" s="295"/>
      <c r="AJ62" s="295"/>
      <c r="AK62" s="481">
        <f>SUM(AC62:AJ62)</f>
        <v>0</v>
      </c>
      <c r="AL62" s="482"/>
      <c r="AM62" s="154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80"/>
      <c r="BI62" s="125"/>
      <c r="BJ62" s="125"/>
      <c r="BK62" s="125"/>
      <c r="BL62" s="125"/>
      <c r="BM62" s="125"/>
      <c r="BN62" s="125"/>
      <c r="BO62" s="125"/>
      <c r="BP62" s="125"/>
      <c r="BQ62" s="125"/>
      <c r="BR62" s="126"/>
      <c r="BS62" s="140"/>
      <c r="BT62" s="140"/>
      <c r="BU62" s="140"/>
      <c r="BV62" s="140"/>
      <c r="BW62" s="212">
        <f t="shared" si="25"/>
        <v>0</v>
      </c>
      <c r="BX62" s="213"/>
      <c r="BY62" s="44" t="s">
        <v>139</v>
      </c>
      <c r="BZ62" s="36">
        <f t="shared" si="0"/>
        <v>0</v>
      </c>
      <c r="CA62" s="4"/>
      <c r="CK62" s="4"/>
      <c r="CL62" s="4"/>
      <c r="CM62" s="4"/>
      <c r="CN62" s="4"/>
      <c r="CO62" s="4"/>
      <c r="CP62" s="4"/>
    </row>
    <row r="63" spans="1:95" ht="12.6" customHeight="1" x14ac:dyDescent="0.15">
      <c r="A63" s="258"/>
      <c r="B63" s="125"/>
      <c r="C63" s="125"/>
      <c r="D63" s="125"/>
      <c r="E63" s="125"/>
      <c r="F63" s="125"/>
      <c r="G63" s="126"/>
      <c r="H63" s="379"/>
      <c r="I63" s="380"/>
      <c r="J63" s="380"/>
      <c r="K63" s="496"/>
      <c r="L63" s="18"/>
      <c r="M63" s="5" t="s">
        <v>50</v>
      </c>
      <c r="N63" s="32"/>
      <c r="O63" s="227"/>
      <c r="P63" s="230"/>
      <c r="Q63" s="155"/>
      <c r="R63" s="156"/>
      <c r="S63" s="369"/>
      <c r="T63" s="370"/>
      <c r="U63" s="12">
        <v>86</v>
      </c>
      <c r="V63" s="13" t="s">
        <v>58</v>
      </c>
      <c r="W63" s="14">
        <v>90</v>
      </c>
      <c r="X63" s="15">
        <v>71</v>
      </c>
      <c r="Y63" s="13" t="s">
        <v>58</v>
      </c>
      <c r="Z63" s="16">
        <v>95</v>
      </c>
      <c r="AA63" s="293" t="s">
        <v>25</v>
      </c>
      <c r="AB63" s="294"/>
      <c r="AC63" s="225"/>
      <c r="AD63" s="226"/>
      <c r="AE63" s="225"/>
      <c r="AF63" s="226"/>
      <c r="AG63" s="230"/>
      <c r="AH63" s="230"/>
      <c r="AI63" s="230"/>
      <c r="AJ63" s="230"/>
      <c r="AK63" s="494"/>
      <c r="AL63" s="495"/>
      <c r="AM63" s="154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80"/>
      <c r="BI63" s="125"/>
      <c r="BJ63" s="125"/>
      <c r="BK63" s="125"/>
      <c r="BL63" s="125"/>
      <c r="BM63" s="125"/>
      <c r="BN63" s="125"/>
      <c r="BO63" s="125"/>
      <c r="BP63" s="125"/>
      <c r="BQ63" s="125"/>
      <c r="BR63" s="126"/>
      <c r="BS63" s="140"/>
      <c r="BT63" s="140"/>
      <c r="BU63" s="140"/>
      <c r="BV63" s="140"/>
      <c r="BW63" s="212">
        <f t="shared" si="25"/>
        <v>0</v>
      </c>
      <c r="BX63" s="213"/>
      <c r="BY63" s="44" t="s">
        <v>139</v>
      </c>
      <c r="BZ63" s="36">
        <f t="shared" si="0"/>
        <v>0</v>
      </c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</row>
    <row r="64" spans="1:95" ht="12.6" customHeight="1" x14ac:dyDescent="0.15">
      <c r="A64" s="258"/>
      <c r="B64" s="125"/>
      <c r="C64" s="125"/>
      <c r="D64" s="125"/>
      <c r="E64" s="125"/>
      <c r="F64" s="125"/>
      <c r="G64" s="126"/>
      <c r="H64" s="379"/>
      <c r="I64" s="380"/>
      <c r="J64" s="380"/>
      <c r="K64" s="496"/>
      <c r="L64" s="18"/>
      <c r="M64" s="5" t="s">
        <v>50</v>
      </c>
      <c r="N64" s="32"/>
      <c r="O64" s="227"/>
      <c r="P64" s="230"/>
      <c r="Q64" s="155"/>
      <c r="R64" s="156"/>
      <c r="S64" s="369"/>
      <c r="T64" s="370"/>
      <c r="U64" s="12">
        <v>71</v>
      </c>
      <c r="V64" s="13" t="s">
        <v>58</v>
      </c>
      <c r="W64" s="14">
        <v>85</v>
      </c>
      <c r="X64" s="15">
        <v>61</v>
      </c>
      <c r="Y64" s="13" t="s">
        <v>58</v>
      </c>
      <c r="Z64" s="16">
        <v>70</v>
      </c>
      <c r="AA64" s="293" t="s">
        <v>26</v>
      </c>
      <c r="AB64" s="294"/>
      <c r="AC64" s="225"/>
      <c r="AD64" s="226"/>
      <c r="AE64" s="225"/>
      <c r="AF64" s="226"/>
      <c r="AG64" s="230"/>
      <c r="AH64" s="230"/>
      <c r="AI64" s="230"/>
      <c r="AJ64" s="230"/>
      <c r="AK64" s="494"/>
      <c r="AL64" s="495"/>
      <c r="AM64" s="154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80"/>
      <c r="BI64" s="125" t="s">
        <v>151</v>
      </c>
      <c r="BJ64" s="125"/>
      <c r="BK64" s="125"/>
      <c r="BL64" s="125"/>
      <c r="BM64" s="125"/>
      <c r="BN64" s="125"/>
      <c r="BO64" s="125"/>
      <c r="BP64" s="125"/>
      <c r="BQ64" s="125"/>
      <c r="BR64" s="126"/>
      <c r="BS64" s="140">
        <v>0.03</v>
      </c>
      <c r="BT64" s="140"/>
      <c r="BU64" s="140"/>
      <c r="BV64" s="140"/>
      <c r="BW64" s="212">
        <f t="shared" si="25"/>
        <v>0</v>
      </c>
      <c r="BX64" s="213"/>
      <c r="BY64" s="44" t="s">
        <v>139</v>
      </c>
      <c r="BZ64" s="36">
        <f t="shared" si="0"/>
        <v>0</v>
      </c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</row>
    <row r="65" spans="1:95" ht="12.6" customHeight="1" x14ac:dyDescent="0.15">
      <c r="A65" s="258"/>
      <c r="B65" s="125"/>
      <c r="C65" s="125"/>
      <c r="D65" s="125"/>
      <c r="E65" s="125"/>
      <c r="F65" s="125"/>
      <c r="G65" s="126"/>
      <c r="H65" s="379"/>
      <c r="I65" s="380"/>
      <c r="J65" s="380"/>
      <c r="K65" s="496"/>
      <c r="L65" s="18"/>
      <c r="M65" s="5" t="s">
        <v>50</v>
      </c>
      <c r="N65" s="32"/>
      <c r="O65" s="227"/>
      <c r="P65" s="230"/>
      <c r="Q65" s="155"/>
      <c r="R65" s="156"/>
      <c r="S65" s="369"/>
      <c r="T65" s="370"/>
      <c r="U65" s="12">
        <v>56</v>
      </c>
      <c r="V65" s="13" t="s">
        <v>58</v>
      </c>
      <c r="W65" s="14">
        <v>70</v>
      </c>
      <c r="X65" s="15">
        <v>51</v>
      </c>
      <c r="Y65" s="13" t="s">
        <v>58</v>
      </c>
      <c r="Z65" s="16">
        <v>60</v>
      </c>
      <c r="AA65" s="293" t="s">
        <v>27</v>
      </c>
      <c r="AB65" s="294"/>
      <c r="AC65" s="225"/>
      <c r="AD65" s="226"/>
      <c r="AE65" s="225"/>
      <c r="AF65" s="226"/>
      <c r="AG65" s="230"/>
      <c r="AH65" s="230"/>
      <c r="AI65" s="230"/>
      <c r="AJ65" s="230"/>
      <c r="AK65" s="494"/>
      <c r="AL65" s="495"/>
      <c r="AM65" s="154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80"/>
      <c r="BI65" s="125" t="s">
        <v>152</v>
      </c>
      <c r="BJ65" s="125"/>
      <c r="BK65" s="125"/>
      <c r="BL65" s="125"/>
      <c r="BM65" s="125"/>
      <c r="BN65" s="125"/>
      <c r="BO65" s="125"/>
      <c r="BP65" s="125"/>
      <c r="BQ65" s="125"/>
      <c r="BR65" s="126"/>
      <c r="BS65" s="140">
        <v>0.03</v>
      </c>
      <c r="BT65" s="140"/>
      <c r="BU65" s="140"/>
      <c r="BV65" s="140"/>
      <c r="BW65" s="212">
        <f t="shared" si="25"/>
        <v>0</v>
      </c>
      <c r="BX65" s="213"/>
      <c r="BY65" s="44" t="s">
        <v>139</v>
      </c>
      <c r="BZ65" s="36">
        <f t="shared" si="0"/>
        <v>0</v>
      </c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</row>
    <row r="66" spans="1:95" ht="12.6" customHeight="1" x14ac:dyDescent="0.15">
      <c r="A66" s="258"/>
      <c r="B66" s="125"/>
      <c r="C66" s="125"/>
      <c r="D66" s="125"/>
      <c r="E66" s="125"/>
      <c r="F66" s="125"/>
      <c r="G66" s="126"/>
      <c r="H66" s="379"/>
      <c r="I66" s="380"/>
      <c r="J66" s="380"/>
      <c r="K66" s="496"/>
      <c r="L66" s="18"/>
      <c r="M66" s="5" t="s">
        <v>50</v>
      </c>
      <c r="N66" s="32"/>
      <c r="O66" s="227"/>
      <c r="P66" s="230"/>
      <c r="Q66" s="155"/>
      <c r="R66" s="156"/>
      <c r="S66" s="369"/>
      <c r="T66" s="370"/>
      <c r="U66" s="12">
        <v>41</v>
      </c>
      <c r="V66" s="13" t="s">
        <v>58</v>
      </c>
      <c r="W66" s="14">
        <v>55</v>
      </c>
      <c r="X66" s="15">
        <v>31</v>
      </c>
      <c r="Y66" s="13" t="s">
        <v>58</v>
      </c>
      <c r="Z66" s="16">
        <v>50</v>
      </c>
      <c r="AA66" s="293" t="s">
        <v>28</v>
      </c>
      <c r="AB66" s="294"/>
      <c r="AC66" s="225"/>
      <c r="AD66" s="226"/>
      <c r="AE66" s="225"/>
      <c r="AF66" s="226"/>
      <c r="AG66" s="230"/>
      <c r="AH66" s="230"/>
      <c r="AI66" s="230"/>
      <c r="AJ66" s="230"/>
      <c r="AK66" s="494"/>
      <c r="AL66" s="495"/>
      <c r="AM66" s="154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80"/>
      <c r="BI66" s="125" t="s">
        <v>153</v>
      </c>
      <c r="BJ66" s="125"/>
      <c r="BK66" s="125"/>
      <c r="BL66" s="125"/>
      <c r="BM66" s="125"/>
      <c r="BN66" s="125"/>
      <c r="BO66" s="125"/>
      <c r="BP66" s="125"/>
      <c r="BQ66" s="125"/>
      <c r="BR66" s="126"/>
      <c r="BS66" s="140">
        <v>0.03</v>
      </c>
      <c r="BT66" s="140"/>
      <c r="BU66" s="140"/>
      <c r="BV66" s="140"/>
      <c r="BW66" s="212">
        <f t="shared" si="25"/>
        <v>0</v>
      </c>
      <c r="BX66" s="213"/>
      <c r="BY66" s="44" t="s">
        <v>139</v>
      </c>
      <c r="BZ66" s="36">
        <f t="shared" si="0"/>
        <v>0</v>
      </c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</row>
    <row r="67" spans="1:95" ht="12.6" customHeight="1" x14ac:dyDescent="0.15">
      <c r="A67" s="258"/>
      <c r="B67" s="125"/>
      <c r="C67" s="125"/>
      <c r="D67" s="125"/>
      <c r="E67" s="125"/>
      <c r="F67" s="125"/>
      <c r="G67" s="126"/>
      <c r="H67" s="379"/>
      <c r="I67" s="380"/>
      <c r="J67" s="380"/>
      <c r="K67" s="496"/>
      <c r="L67" s="18"/>
      <c r="M67" s="5" t="s">
        <v>50</v>
      </c>
      <c r="N67" s="32"/>
      <c r="O67" s="227"/>
      <c r="P67" s="230"/>
      <c r="Q67" s="155"/>
      <c r="R67" s="156"/>
      <c r="S67" s="369"/>
      <c r="T67" s="370"/>
      <c r="U67" s="12">
        <v>21</v>
      </c>
      <c r="V67" s="13" t="s">
        <v>58</v>
      </c>
      <c r="W67" s="14">
        <v>40</v>
      </c>
      <c r="X67" s="15">
        <v>16</v>
      </c>
      <c r="Y67" s="13" t="s">
        <v>58</v>
      </c>
      <c r="Z67" s="16">
        <v>30</v>
      </c>
      <c r="AA67" s="293" t="s">
        <v>29</v>
      </c>
      <c r="AB67" s="294"/>
      <c r="AC67" s="225"/>
      <c r="AD67" s="226"/>
      <c r="AE67" s="225"/>
      <c r="AF67" s="226"/>
      <c r="AG67" s="230"/>
      <c r="AH67" s="230"/>
      <c r="AI67" s="230"/>
      <c r="AJ67" s="230"/>
      <c r="AK67" s="494"/>
      <c r="AL67" s="495"/>
      <c r="AM67" s="154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80"/>
      <c r="BI67" s="240" t="s">
        <v>154</v>
      </c>
      <c r="BJ67" s="240"/>
      <c r="BK67" s="240"/>
      <c r="BL67" s="240"/>
      <c r="BM67" s="240"/>
      <c r="BN67" s="240"/>
      <c r="BO67" s="240"/>
      <c r="BP67" s="240"/>
      <c r="BQ67" s="240"/>
      <c r="BR67" s="241"/>
      <c r="BS67" s="138">
        <v>0.03</v>
      </c>
      <c r="BT67" s="138"/>
      <c r="BU67" s="138"/>
      <c r="BV67" s="138"/>
      <c r="BW67" s="214">
        <f>+BS67*BU67</f>
        <v>0</v>
      </c>
      <c r="BX67" s="215"/>
      <c r="BY67" s="44" t="s">
        <v>139</v>
      </c>
      <c r="BZ67" s="36">
        <f t="shared" si="0"/>
        <v>0</v>
      </c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</row>
    <row r="68" spans="1:95" ht="12.6" customHeight="1" thickBot="1" x14ac:dyDescent="0.2">
      <c r="A68" s="278"/>
      <c r="B68" s="279"/>
      <c r="C68" s="279"/>
      <c r="D68" s="279"/>
      <c r="E68" s="279"/>
      <c r="F68" s="279"/>
      <c r="G68" s="280"/>
      <c r="H68" s="583"/>
      <c r="I68" s="346"/>
      <c r="J68" s="346"/>
      <c r="K68" s="347"/>
      <c r="L68" s="20"/>
      <c r="M68" s="21" t="s">
        <v>50</v>
      </c>
      <c r="N68" s="33"/>
      <c r="O68" s="343"/>
      <c r="P68" s="344"/>
      <c r="Q68" s="162"/>
      <c r="R68" s="163"/>
      <c r="S68" s="566"/>
      <c r="T68" s="567"/>
      <c r="U68" s="22">
        <v>1</v>
      </c>
      <c r="V68" s="23" t="s">
        <v>58</v>
      </c>
      <c r="W68" s="24">
        <v>20</v>
      </c>
      <c r="X68" s="25">
        <v>1</v>
      </c>
      <c r="Y68" s="23" t="s">
        <v>58</v>
      </c>
      <c r="Z68" s="26">
        <v>15</v>
      </c>
      <c r="AA68" s="513" t="s">
        <v>30</v>
      </c>
      <c r="AB68" s="514"/>
      <c r="AC68" s="223"/>
      <c r="AD68" s="224"/>
      <c r="AE68" s="223"/>
      <c r="AF68" s="224"/>
      <c r="AG68" s="344"/>
      <c r="AH68" s="344"/>
      <c r="AI68" s="344"/>
      <c r="AJ68" s="344"/>
      <c r="AK68" s="510"/>
      <c r="AL68" s="511"/>
      <c r="AM68" s="161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244"/>
      <c r="BI68" s="242" t="s">
        <v>148</v>
      </c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3"/>
      <c r="BW68" s="206">
        <f>SUM(BW38:BX67)</f>
        <v>0</v>
      </c>
      <c r="BX68" s="207"/>
      <c r="BY68" s="44" t="s">
        <v>139</v>
      </c>
      <c r="BZ68" s="36">
        <f t="shared" si="0"/>
        <v>0</v>
      </c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</row>
    <row r="69" spans="1:95" ht="12.6" customHeight="1" thickTop="1" x14ac:dyDescent="0.15">
      <c r="A69" s="37"/>
      <c r="B69" s="37"/>
      <c r="C69" s="37"/>
      <c r="D69" s="37"/>
      <c r="E69" s="37"/>
      <c r="F69" s="37"/>
      <c r="G69" s="38"/>
      <c r="H69" s="38"/>
      <c r="I69" s="38"/>
      <c r="J69" s="38"/>
      <c r="K69" s="38"/>
      <c r="L69" s="39"/>
      <c r="M69" s="39"/>
      <c r="N69" s="39"/>
      <c r="O69" s="38"/>
      <c r="P69" s="38"/>
      <c r="Q69" s="39"/>
      <c r="R69" s="38"/>
      <c r="S69" s="38"/>
      <c r="T69" s="19"/>
      <c r="U69" s="19"/>
      <c r="V69" s="38"/>
      <c r="W69" s="38"/>
      <c r="X69" s="19"/>
      <c r="Y69" s="19"/>
      <c r="Z69" s="19"/>
      <c r="AA69" s="19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</row>
    <row r="70" spans="1:95" ht="12.6" customHeight="1" x14ac:dyDescent="0.15">
      <c r="A70" s="37"/>
      <c r="B70" s="37"/>
      <c r="C70" s="37"/>
      <c r="D70" s="37"/>
      <c r="E70" s="37"/>
      <c r="F70" s="37"/>
      <c r="G70" s="38"/>
      <c r="H70" s="38"/>
      <c r="I70" s="38"/>
      <c r="J70" s="38"/>
      <c r="K70" s="38"/>
      <c r="L70" s="39"/>
      <c r="M70" s="39"/>
      <c r="N70" s="39"/>
      <c r="O70" s="38"/>
      <c r="P70" s="38"/>
      <c r="Q70" s="39"/>
      <c r="R70" s="39"/>
      <c r="S70" s="39"/>
      <c r="T70" s="38"/>
      <c r="U70" s="38"/>
      <c r="V70" s="38"/>
      <c r="W70" s="38"/>
      <c r="X70" s="19"/>
      <c r="Y70" s="19"/>
      <c r="Z70" s="19"/>
      <c r="AA70" s="19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222" t="s">
        <v>59</v>
      </c>
      <c r="BF70" s="222"/>
      <c r="BG70" s="222" t="s">
        <v>11</v>
      </c>
      <c r="BH70" s="222"/>
      <c r="BI70" s="51" t="s">
        <v>118</v>
      </c>
      <c r="BJ70" s="51"/>
      <c r="BK70" s="51"/>
      <c r="BL70" s="51"/>
      <c r="BM70" s="51"/>
      <c r="BN70" s="51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</row>
    <row r="71" spans="1:95" ht="12" customHeight="1" x14ac:dyDescent="0.15">
      <c r="A71" s="247" t="s">
        <v>70</v>
      </c>
      <c r="B71" s="247"/>
      <c r="C71" s="249">
        <f>+ROUNDUP(C44/4,0)</f>
        <v>0</v>
      </c>
      <c r="D71" s="250"/>
      <c r="F71" s="4"/>
      <c r="G71" s="4"/>
      <c r="H71" s="4"/>
      <c r="I71" s="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4"/>
      <c r="W71" s="4"/>
      <c r="X71" s="4"/>
      <c r="Y71" s="4"/>
      <c r="Z71" s="4"/>
      <c r="AA71" s="4"/>
      <c r="AM71" s="19"/>
      <c r="AN71" s="19"/>
      <c r="BA71" s="222" t="s">
        <v>123</v>
      </c>
      <c r="BB71" s="222"/>
      <c r="BC71" s="222">
        <v>-1</v>
      </c>
      <c r="BD71" s="222"/>
      <c r="BE71" s="596"/>
      <c r="BF71" s="596"/>
      <c r="BG71" s="222"/>
      <c r="BH71" s="222"/>
      <c r="BI71" s="222"/>
      <c r="BJ71" s="222"/>
      <c r="BK71" s="222"/>
      <c r="BL71" s="222"/>
      <c r="BM71" s="222"/>
      <c r="BN71" s="222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ht="12.6" customHeight="1" thickBot="1" x14ac:dyDescent="0.2">
      <c r="A72" s="248"/>
      <c r="B72" s="248"/>
      <c r="C72" s="251"/>
      <c r="D72" s="252"/>
      <c r="J72" s="35"/>
      <c r="K72" s="35"/>
      <c r="L72" s="34"/>
      <c r="M72" s="34"/>
      <c r="N72" s="34"/>
      <c r="O72" s="35"/>
      <c r="P72" s="35"/>
      <c r="Q72" s="35"/>
      <c r="R72" s="35"/>
      <c r="S72" s="35"/>
      <c r="T72" s="35"/>
      <c r="U72" s="35"/>
      <c r="AV72" s="222" t="s">
        <v>41</v>
      </c>
      <c r="AW72" s="222"/>
      <c r="AX72" s="222"/>
      <c r="AY72" s="222">
        <f>+BZ17+BZ34+BZ68+(S62+S63+S64+S65+S66+S67+S68)*1/2</f>
        <v>0</v>
      </c>
      <c r="AZ72" s="222"/>
      <c r="BA72" s="51" t="s">
        <v>122</v>
      </c>
      <c r="BB72" s="51"/>
      <c r="BC72" s="51">
        <f>+H8*1</f>
        <v>0</v>
      </c>
      <c r="BD72" s="51"/>
      <c r="BE72" s="596" t="s">
        <v>136</v>
      </c>
      <c r="BF72" s="596"/>
      <c r="BG72" s="596" t="s">
        <v>127</v>
      </c>
      <c r="BH72" s="596"/>
      <c r="BI72" s="222" t="s">
        <v>119</v>
      </c>
      <c r="BJ72" s="222"/>
      <c r="BK72" s="222"/>
      <c r="BL72" s="222"/>
      <c r="BM72" s="222"/>
      <c r="BN72" s="222"/>
    </row>
    <row r="73" spans="1:95" ht="12.6" customHeight="1" thickTop="1" x14ac:dyDescent="0.15">
      <c r="J73" s="35"/>
      <c r="K73" s="35"/>
      <c r="L73" s="39"/>
      <c r="M73" s="39"/>
      <c r="N73" s="39"/>
      <c r="O73" s="35"/>
      <c r="P73" s="35"/>
      <c r="Q73" s="35"/>
      <c r="R73" s="34"/>
      <c r="S73" s="34"/>
      <c r="T73" s="35"/>
      <c r="U73" s="35"/>
      <c r="W73" s="4"/>
      <c r="X73" s="4"/>
      <c r="Y73" s="4"/>
      <c r="AD73" s="35"/>
      <c r="AE73" s="35"/>
      <c r="AF73" s="35"/>
      <c r="AG73" s="35"/>
      <c r="AH73" s="35"/>
      <c r="AM73" s="222" t="s">
        <v>72</v>
      </c>
      <c r="AN73" s="222"/>
      <c r="AO73" s="222"/>
      <c r="AP73" s="222"/>
      <c r="AQ73" s="122" t="str">
        <f>+VLOOKUP(AY72,BC71:BH76,5,1)</f>
        <v>装備不可能</v>
      </c>
      <c r="AR73" s="123"/>
      <c r="AS73" s="239"/>
      <c r="BA73" s="222" t="s">
        <v>74</v>
      </c>
      <c r="BB73" s="222"/>
      <c r="BC73" s="50">
        <f>+H8*2</f>
        <v>0</v>
      </c>
      <c r="BD73" s="51"/>
      <c r="BE73" s="596" t="s">
        <v>137</v>
      </c>
      <c r="BF73" s="596"/>
      <c r="BG73" s="596" t="s">
        <v>128</v>
      </c>
      <c r="BH73" s="596"/>
      <c r="BI73" s="222" t="s">
        <v>120</v>
      </c>
      <c r="BJ73" s="222"/>
      <c r="BK73" s="222"/>
      <c r="BL73" s="222"/>
      <c r="BM73" s="222"/>
      <c r="BN73" s="222"/>
    </row>
    <row r="74" spans="1:95" ht="12.6" customHeight="1" x14ac:dyDescent="0.15">
      <c r="L74" s="39"/>
      <c r="M74" s="39"/>
      <c r="N74" s="39"/>
      <c r="O74" s="35"/>
      <c r="P74" s="35"/>
      <c r="Q74" s="35"/>
      <c r="R74" s="38"/>
      <c r="S74" s="38"/>
      <c r="T74" s="35"/>
      <c r="U74" s="35"/>
      <c r="W74" s="4"/>
      <c r="X74" s="4"/>
      <c r="Y74" s="4"/>
      <c r="AD74" s="35"/>
      <c r="AE74" s="34"/>
      <c r="AF74" s="34"/>
      <c r="AG74" s="34"/>
      <c r="AH74" s="35"/>
      <c r="AM74" s="222" t="s">
        <v>73</v>
      </c>
      <c r="AN74" s="222"/>
      <c r="AO74" s="222"/>
      <c r="AP74" s="222"/>
      <c r="AQ74" s="122" t="str">
        <f>+VLOOKUP(AY72,BC71:BF76,3,1)</f>
        <v>P</v>
      </c>
      <c r="AR74" s="123"/>
      <c r="AS74" s="239"/>
      <c r="BA74" s="222" t="s">
        <v>75</v>
      </c>
      <c r="BB74" s="222"/>
      <c r="BC74" s="50">
        <f>+H8*3</f>
        <v>0</v>
      </c>
      <c r="BD74" s="51"/>
      <c r="BE74" s="596">
        <v>-4</v>
      </c>
      <c r="BF74" s="596"/>
      <c r="BG74" s="596" t="s">
        <v>129</v>
      </c>
      <c r="BH74" s="596"/>
      <c r="BI74" s="603" t="s">
        <v>132</v>
      </c>
      <c r="BJ74" s="222"/>
      <c r="BK74" s="222"/>
      <c r="BL74" s="222"/>
      <c r="BM74" s="222"/>
      <c r="BN74" s="222"/>
    </row>
    <row r="75" spans="1:95" ht="12.6" customHeight="1" x14ac:dyDescent="0.15">
      <c r="L75" s="39"/>
      <c r="M75" s="39"/>
      <c r="N75" s="39"/>
      <c r="O75" s="35"/>
      <c r="P75" s="35"/>
      <c r="Q75" s="35"/>
      <c r="R75" s="38"/>
      <c r="S75" s="38"/>
      <c r="T75" s="35"/>
      <c r="U75" s="35"/>
      <c r="W75" s="4"/>
      <c r="X75" s="51"/>
      <c r="Y75" s="51"/>
      <c r="AD75" s="35"/>
      <c r="AE75" s="39"/>
      <c r="AF75" s="39"/>
      <c r="AG75" s="39"/>
      <c r="AH75" s="35"/>
      <c r="AM75" s="222" t="s">
        <v>125</v>
      </c>
      <c r="AN75" s="222"/>
      <c r="AO75" s="222"/>
      <c r="AP75" s="222"/>
      <c r="AQ75" s="48" t="str">
        <f>+VLOOKUP(AY72,BC71:BI76,7,1)</f>
        <v>装備不可能</v>
      </c>
      <c r="AR75" s="48"/>
      <c r="AS75" s="48"/>
      <c r="BA75" s="222" t="s">
        <v>76</v>
      </c>
      <c r="BB75" s="222"/>
      <c r="BC75" s="50">
        <f>+H8*5</f>
        <v>0</v>
      </c>
      <c r="BD75" s="51"/>
      <c r="BE75" s="596">
        <v>-7</v>
      </c>
      <c r="BF75" s="596"/>
      <c r="BG75" s="596" t="s">
        <v>130</v>
      </c>
      <c r="BH75" s="596"/>
      <c r="BI75" s="222" t="s">
        <v>121</v>
      </c>
      <c r="BJ75" s="222"/>
      <c r="BK75" s="222"/>
      <c r="BL75" s="222"/>
      <c r="BM75" s="222"/>
      <c r="BN75" s="222"/>
    </row>
    <row r="76" spans="1:95" ht="12.6" customHeight="1" x14ac:dyDescent="0.15">
      <c r="J76" s="35"/>
      <c r="K76" s="35"/>
      <c r="L76" s="39"/>
      <c r="M76" s="39"/>
      <c r="N76" s="39"/>
      <c r="O76" s="35"/>
      <c r="P76" s="35"/>
      <c r="Q76" s="35"/>
      <c r="R76" s="38"/>
      <c r="S76" s="38"/>
      <c r="T76" s="35"/>
      <c r="U76" s="35"/>
      <c r="W76" s="4"/>
      <c r="X76" s="51"/>
      <c r="Y76" s="51"/>
      <c r="AD76" s="35"/>
      <c r="AE76" s="39"/>
      <c r="AF76" s="39"/>
      <c r="AG76" s="39"/>
      <c r="AH76" s="35"/>
      <c r="BA76" s="222" t="s">
        <v>77</v>
      </c>
      <c r="BB76" s="222"/>
      <c r="BC76" s="50">
        <f>+H8*10</f>
        <v>0</v>
      </c>
      <c r="BD76" s="51"/>
      <c r="BE76" s="596" t="s">
        <v>124</v>
      </c>
      <c r="BF76" s="596"/>
      <c r="BG76" s="596" t="s">
        <v>131</v>
      </c>
      <c r="BH76" s="596"/>
      <c r="BI76" s="222" t="s">
        <v>131</v>
      </c>
      <c r="BJ76" s="222"/>
      <c r="BK76" s="222"/>
      <c r="BL76" s="222"/>
      <c r="BM76" s="222"/>
      <c r="BN76" s="222"/>
    </row>
    <row r="77" spans="1:95" ht="12.6" customHeight="1" x14ac:dyDescent="0.15">
      <c r="AD77" s="35"/>
      <c r="AE77" s="39"/>
      <c r="AF77" s="39"/>
      <c r="AG77" s="39"/>
      <c r="AH77" s="35"/>
    </row>
    <row r="78" spans="1:95" ht="12.6" customHeight="1" x14ac:dyDescent="0.15">
      <c r="AD78" s="35"/>
      <c r="AE78" s="39"/>
      <c r="AF78" s="39"/>
      <c r="AG78" s="39"/>
      <c r="AH78" s="35"/>
    </row>
    <row r="79" spans="1:95" ht="12.6" customHeight="1" x14ac:dyDescent="0.15">
      <c r="AD79" s="35"/>
      <c r="AE79" s="35"/>
      <c r="AF79" s="35"/>
      <c r="AG79" s="35"/>
      <c r="AH79" s="35"/>
    </row>
    <row r="80" spans="1:95" ht="12.6" customHeight="1" x14ac:dyDescent="0.15"/>
    <row r="81" ht="12.6" customHeight="1" x14ac:dyDescent="0.15"/>
    <row r="82" ht="12.6" customHeight="1" x14ac:dyDescent="0.15"/>
    <row r="83" ht="12.6" customHeight="1" x14ac:dyDescent="0.15"/>
    <row r="84" ht="12.6" customHeight="1" x14ac:dyDescent="0.15"/>
    <row r="85" ht="12.6" customHeight="1" x14ac:dyDescent="0.15"/>
    <row r="86" ht="12.6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</sheetData>
  <mergeCells count="1324">
    <mergeCell ref="BI76:BN76"/>
    <mergeCell ref="AQ73:AS73"/>
    <mergeCell ref="AQ75:AS75"/>
    <mergeCell ref="BI74:BN74"/>
    <mergeCell ref="BI73:BN73"/>
    <mergeCell ref="BI75:BN75"/>
    <mergeCell ref="BC76:BD76"/>
    <mergeCell ref="BE75:BF75"/>
    <mergeCell ref="Y55:Z55"/>
    <mergeCell ref="Y56:Z56"/>
    <mergeCell ref="W55:X55"/>
    <mergeCell ref="W56:X56"/>
    <mergeCell ref="BE76:BF76"/>
    <mergeCell ref="BG76:BH76"/>
    <mergeCell ref="BC73:BD73"/>
    <mergeCell ref="BE71:BF71"/>
    <mergeCell ref="A56:G56"/>
    <mergeCell ref="A57:G57"/>
    <mergeCell ref="Y57:Z57"/>
    <mergeCell ref="Y58:Z58"/>
    <mergeCell ref="W58:X58"/>
    <mergeCell ref="S64:T64"/>
    <mergeCell ref="A60:G61"/>
    <mergeCell ref="A62:G62"/>
    <mergeCell ref="BG71:BH71"/>
    <mergeCell ref="BI71:BN71"/>
    <mergeCell ref="BD62:BE62"/>
    <mergeCell ref="BG75:BH75"/>
    <mergeCell ref="BG73:BH73"/>
    <mergeCell ref="BG74:BH74"/>
    <mergeCell ref="BC74:BD74"/>
    <mergeCell ref="BC75:BD75"/>
    <mergeCell ref="BE73:BF73"/>
    <mergeCell ref="BE74:BF74"/>
    <mergeCell ref="BI72:BN72"/>
    <mergeCell ref="BI70:BN70"/>
    <mergeCell ref="AD13:AL13"/>
    <mergeCell ref="AD14:AL15"/>
    <mergeCell ref="BG70:BH70"/>
    <mergeCell ref="BG72:BH72"/>
    <mergeCell ref="BE70:BF70"/>
    <mergeCell ref="BE72:BF72"/>
    <mergeCell ref="BC72:BD72"/>
    <mergeCell ref="AV72:AX72"/>
    <mergeCell ref="AQ19:AR20"/>
    <mergeCell ref="BA28:BB29"/>
    <mergeCell ref="BC28:BD29"/>
    <mergeCell ref="BE28:BF29"/>
    <mergeCell ref="AD6:AF6"/>
    <mergeCell ref="AG6:AL6"/>
    <mergeCell ref="AJ22:AL22"/>
    <mergeCell ref="AJ23:AL23"/>
    <mergeCell ref="AJ24:AL24"/>
    <mergeCell ref="AJ25:AL25"/>
    <mergeCell ref="BW25:BX25"/>
    <mergeCell ref="BS26:BT26"/>
    <mergeCell ref="BU26:BV26"/>
    <mergeCell ref="BW26:BX26"/>
    <mergeCell ref="AM1:AV1"/>
    <mergeCell ref="AQ28:AR29"/>
    <mergeCell ref="AS28:AT29"/>
    <mergeCell ref="AM18:BH18"/>
    <mergeCell ref="BE25:BF26"/>
    <mergeCell ref="AQ22:AR23"/>
    <mergeCell ref="H63:I63"/>
    <mergeCell ref="A67:G67"/>
    <mergeCell ref="A68:G68"/>
    <mergeCell ref="H67:I67"/>
    <mergeCell ref="H66:I66"/>
    <mergeCell ref="H68:I68"/>
    <mergeCell ref="J67:K67"/>
    <mergeCell ref="A47:G47"/>
    <mergeCell ref="A48:G48"/>
    <mergeCell ref="Y54:Z54"/>
    <mergeCell ref="A66:G66"/>
    <mergeCell ref="W57:X57"/>
    <mergeCell ref="U54:V54"/>
    <mergeCell ref="U55:V55"/>
    <mergeCell ref="U56:V56"/>
    <mergeCell ref="J64:K64"/>
    <mergeCell ref="S63:T63"/>
    <mergeCell ref="H65:I65"/>
    <mergeCell ref="A49:G49"/>
    <mergeCell ref="A50:G50"/>
    <mergeCell ref="A54:G54"/>
    <mergeCell ref="A63:G63"/>
    <mergeCell ref="S57:T57"/>
    <mergeCell ref="O65:P65"/>
    <mergeCell ref="S65:T65"/>
    <mergeCell ref="K58:L58"/>
    <mergeCell ref="K48:L48"/>
    <mergeCell ref="S54:T54"/>
    <mergeCell ref="S55:T55"/>
    <mergeCell ref="S56:T56"/>
    <mergeCell ref="S51:T51"/>
    <mergeCell ref="O54:P54"/>
    <mergeCell ref="K56:L56"/>
    <mergeCell ref="M48:N48"/>
    <mergeCell ref="O48:P48"/>
    <mergeCell ref="Q51:R51"/>
    <mergeCell ref="U52:V52"/>
    <mergeCell ref="U51:V51"/>
    <mergeCell ref="S47:T47"/>
    <mergeCell ref="S48:T48"/>
    <mergeCell ref="S52:T52"/>
    <mergeCell ref="U47:V47"/>
    <mergeCell ref="S66:T66"/>
    <mergeCell ref="O56:P56"/>
    <mergeCell ref="Q54:R54"/>
    <mergeCell ref="Q52:R52"/>
    <mergeCell ref="Q56:R56"/>
    <mergeCell ref="W49:X49"/>
    <mergeCell ref="W50:X50"/>
    <mergeCell ref="W51:X51"/>
    <mergeCell ref="W54:X54"/>
    <mergeCell ref="W52:X52"/>
    <mergeCell ref="Q68:R68"/>
    <mergeCell ref="S68:T68"/>
    <mergeCell ref="Q49:R49"/>
    <mergeCell ref="S49:T49"/>
    <mergeCell ref="Q60:R61"/>
    <mergeCell ref="Q62:R62"/>
    <mergeCell ref="Q63:R63"/>
    <mergeCell ref="Q64:R64"/>
    <mergeCell ref="Q65:R65"/>
    <mergeCell ref="S50:T50"/>
    <mergeCell ref="H11:I11"/>
    <mergeCell ref="H12:I12"/>
    <mergeCell ref="A46:AB46"/>
    <mergeCell ref="V36:W36"/>
    <mergeCell ref="X36:Y36"/>
    <mergeCell ref="Z36:AA36"/>
    <mergeCell ref="AB36:AC36"/>
    <mergeCell ref="P36:Q36"/>
    <mergeCell ref="T36:U36"/>
    <mergeCell ref="A36:G36"/>
    <mergeCell ref="AB7:AC7"/>
    <mergeCell ref="AD10:AL10"/>
    <mergeCell ref="AD8:AL9"/>
    <mergeCell ref="AB14:AC14"/>
    <mergeCell ref="AB15:AC15"/>
    <mergeCell ref="AJ29:AL29"/>
    <mergeCell ref="AD29:AE29"/>
    <mergeCell ref="H36:I36"/>
    <mergeCell ref="J36:K36"/>
    <mergeCell ref="L36:M36"/>
    <mergeCell ref="N36:O36"/>
    <mergeCell ref="AD36:AE36"/>
    <mergeCell ref="AF36:AG36"/>
    <mergeCell ref="AK63:AL63"/>
    <mergeCell ref="Y41:Z42"/>
    <mergeCell ref="AA41:AB42"/>
    <mergeCell ref="M44:N45"/>
    <mergeCell ref="O44:P45"/>
    <mergeCell ref="Q44:R45"/>
    <mergeCell ref="S44:T45"/>
    <mergeCell ref="U44:V45"/>
    <mergeCell ref="W44:X45"/>
    <mergeCell ref="Y44:Z45"/>
    <mergeCell ref="AI68:AJ68"/>
    <mergeCell ref="AG65:AH65"/>
    <mergeCell ref="AI65:AJ65"/>
    <mergeCell ref="AG66:AH66"/>
    <mergeCell ref="AI66:AJ66"/>
    <mergeCell ref="AG67:AH67"/>
    <mergeCell ref="AJ27:AL27"/>
    <mergeCell ref="AJ28:AL28"/>
    <mergeCell ref="R36:S36"/>
    <mergeCell ref="AC43:AL43"/>
    <mergeCell ref="AC44:AL44"/>
    <mergeCell ref="AC45:AL45"/>
    <mergeCell ref="AA44:AB45"/>
    <mergeCell ref="AJ36:AL36"/>
    <mergeCell ref="AJ30:AL30"/>
    <mergeCell ref="AC38:AD39"/>
    <mergeCell ref="AE38:AF39"/>
    <mergeCell ref="AG38:AH39"/>
    <mergeCell ref="AJ35:AL35"/>
    <mergeCell ref="A16:AL16"/>
    <mergeCell ref="AC40:AL40"/>
    <mergeCell ref="AJ31:AL31"/>
    <mergeCell ref="AJ32:AL32"/>
    <mergeCell ref="AJ33:AL33"/>
    <mergeCell ref="AJ34:AL34"/>
    <mergeCell ref="A7:E7"/>
    <mergeCell ref="C8:E8"/>
    <mergeCell ref="C9:E9"/>
    <mergeCell ref="C10:E10"/>
    <mergeCell ref="A8:B8"/>
    <mergeCell ref="AC41:AL41"/>
    <mergeCell ref="M38:N39"/>
    <mergeCell ref="O38:P39"/>
    <mergeCell ref="Q38:R39"/>
    <mergeCell ref="S38:T39"/>
    <mergeCell ref="C15:E15"/>
    <mergeCell ref="A28:G28"/>
    <mergeCell ref="A29:G29"/>
    <mergeCell ref="A30:G30"/>
    <mergeCell ref="C11:E11"/>
    <mergeCell ref="C12:E12"/>
    <mergeCell ref="C13:E13"/>
    <mergeCell ref="C14:E14"/>
    <mergeCell ref="AB35:AC35"/>
    <mergeCell ref="AD35:AE35"/>
    <mergeCell ref="AF35:AG35"/>
    <mergeCell ref="A18:G18"/>
    <mergeCell ref="A19:G19"/>
    <mergeCell ref="A20:G20"/>
    <mergeCell ref="A21:G21"/>
    <mergeCell ref="A22:G22"/>
    <mergeCell ref="A23:G23"/>
    <mergeCell ref="AB33:AC33"/>
    <mergeCell ref="AB32:AC32"/>
    <mergeCell ref="AD32:AE32"/>
    <mergeCell ref="AF32:AG32"/>
    <mergeCell ref="AD33:AE33"/>
    <mergeCell ref="AF33:AG33"/>
    <mergeCell ref="AB34:AC34"/>
    <mergeCell ref="AD34:AE34"/>
    <mergeCell ref="AF34:AG34"/>
    <mergeCell ref="AF29:AG29"/>
    <mergeCell ref="AB30:AC30"/>
    <mergeCell ref="AD30:AE30"/>
    <mergeCell ref="AF30:AG30"/>
    <mergeCell ref="AB29:AC29"/>
    <mergeCell ref="AB31:AC31"/>
    <mergeCell ref="AD31:AE31"/>
    <mergeCell ref="AF31:AG31"/>
    <mergeCell ref="AF26:AG26"/>
    <mergeCell ref="AB25:AC25"/>
    <mergeCell ref="AF25:AG25"/>
    <mergeCell ref="AD27:AE27"/>
    <mergeCell ref="AF27:AG27"/>
    <mergeCell ref="AB28:AC28"/>
    <mergeCell ref="AD28:AE28"/>
    <mergeCell ref="AF28:AG28"/>
    <mergeCell ref="AB27:AC27"/>
    <mergeCell ref="AD25:AE25"/>
    <mergeCell ref="AD19:AE19"/>
    <mergeCell ref="AD23:AE23"/>
    <mergeCell ref="AB24:AC24"/>
    <mergeCell ref="AD24:AE24"/>
    <mergeCell ref="AD26:AE26"/>
    <mergeCell ref="AF19:AG19"/>
    <mergeCell ref="AB20:AC20"/>
    <mergeCell ref="AD20:AE20"/>
    <mergeCell ref="AB19:AC19"/>
    <mergeCell ref="AF20:AG20"/>
    <mergeCell ref="AD17:AE17"/>
    <mergeCell ref="X34:Y34"/>
    <mergeCell ref="Z34:AA34"/>
    <mergeCell ref="N35:O35"/>
    <mergeCell ref="P35:Q35"/>
    <mergeCell ref="R35:S35"/>
    <mergeCell ref="T35:U35"/>
    <mergeCell ref="V35:W35"/>
    <mergeCell ref="X35:Y35"/>
    <mergeCell ref="Z35:AA35"/>
    <mergeCell ref="Z32:AA32"/>
    <mergeCell ref="N33:O33"/>
    <mergeCell ref="P33:Q33"/>
    <mergeCell ref="R33:S33"/>
    <mergeCell ref="T33:U33"/>
    <mergeCell ref="V33:W33"/>
    <mergeCell ref="X33:Y33"/>
    <mergeCell ref="Z33:AA33"/>
    <mergeCell ref="N32:O32"/>
    <mergeCell ref="P32:Q32"/>
    <mergeCell ref="R32:S32"/>
    <mergeCell ref="T32:U32"/>
    <mergeCell ref="V32:W32"/>
    <mergeCell ref="X32:Y32"/>
    <mergeCell ref="Z30:AA30"/>
    <mergeCell ref="N31:O31"/>
    <mergeCell ref="P31:Q31"/>
    <mergeCell ref="R31:S31"/>
    <mergeCell ref="T31:U31"/>
    <mergeCell ref="V31:W31"/>
    <mergeCell ref="X31:Y31"/>
    <mergeCell ref="Z31:AA31"/>
    <mergeCell ref="N30:O30"/>
    <mergeCell ref="P30:Q30"/>
    <mergeCell ref="R30:S30"/>
    <mergeCell ref="T30:U30"/>
    <mergeCell ref="V30:W30"/>
    <mergeCell ref="X30:Y30"/>
    <mergeCell ref="Z28:AA28"/>
    <mergeCell ref="N29:O29"/>
    <mergeCell ref="P29:Q29"/>
    <mergeCell ref="R29:S29"/>
    <mergeCell ref="T29:U29"/>
    <mergeCell ref="V29:W29"/>
    <mergeCell ref="X29:Y29"/>
    <mergeCell ref="Z29:AA29"/>
    <mergeCell ref="P28:Q28"/>
    <mergeCell ref="R28:S28"/>
    <mergeCell ref="T28:U28"/>
    <mergeCell ref="V28:W28"/>
    <mergeCell ref="T27:U27"/>
    <mergeCell ref="V27:W27"/>
    <mergeCell ref="X28:Y28"/>
    <mergeCell ref="X26:Y26"/>
    <mergeCell ref="Z26:AA26"/>
    <mergeCell ref="X27:Y27"/>
    <mergeCell ref="Z27:AA27"/>
    <mergeCell ref="X25:Y25"/>
    <mergeCell ref="Z25:AA25"/>
    <mergeCell ref="V25:W25"/>
    <mergeCell ref="T24:U24"/>
    <mergeCell ref="V24:W24"/>
    <mergeCell ref="R25:S25"/>
    <mergeCell ref="T25:U25"/>
    <mergeCell ref="T26:U26"/>
    <mergeCell ref="V26:W26"/>
    <mergeCell ref="AB18:AC18"/>
    <mergeCell ref="Z13:AA13"/>
    <mergeCell ref="Z14:AA14"/>
    <mergeCell ref="Z15:AA15"/>
    <mergeCell ref="Z11:AA11"/>
    <mergeCell ref="R23:S23"/>
    <mergeCell ref="T23:U23"/>
    <mergeCell ref="V23:W23"/>
    <mergeCell ref="AB21:AC21"/>
    <mergeCell ref="AB23:AC23"/>
    <mergeCell ref="X20:Y20"/>
    <mergeCell ref="Z20:AA20"/>
    <mergeCell ref="AB12:AC12"/>
    <mergeCell ref="AB13:AC13"/>
    <mergeCell ref="AB17:AC17"/>
    <mergeCell ref="X12:Y12"/>
    <mergeCell ref="X15:Y15"/>
    <mergeCell ref="X13:Y13"/>
    <mergeCell ref="X14:Y14"/>
    <mergeCell ref="Z12:AA12"/>
    <mergeCell ref="V21:W21"/>
    <mergeCell ref="V22:W22"/>
    <mergeCell ref="R21:S21"/>
    <mergeCell ref="T21:U21"/>
    <mergeCell ref="R22:S22"/>
    <mergeCell ref="T22:U22"/>
    <mergeCell ref="AM67:AY67"/>
    <mergeCell ref="AM68:AY68"/>
    <mergeCell ref="AB8:AC8"/>
    <mergeCell ref="AB9:AC9"/>
    <mergeCell ref="Z9:AA9"/>
    <mergeCell ref="AW2:BB4"/>
    <mergeCell ref="Z17:AA17"/>
    <mergeCell ref="AB10:AC10"/>
    <mergeCell ref="Z22:AA22"/>
    <mergeCell ref="Z23:AA23"/>
    <mergeCell ref="BU22:BV22"/>
    <mergeCell ref="AC37:AL37"/>
    <mergeCell ref="AD21:AE21"/>
    <mergeCell ref="AF21:AG21"/>
    <mergeCell ref="AB22:AC22"/>
    <mergeCell ref="AD22:AE22"/>
    <mergeCell ref="AF22:AG22"/>
    <mergeCell ref="AF23:AG23"/>
    <mergeCell ref="AF24:AG24"/>
    <mergeCell ref="AB26:AC26"/>
    <mergeCell ref="R8:S8"/>
    <mergeCell ref="Z8:AA8"/>
    <mergeCell ref="AB11:AC11"/>
    <mergeCell ref="Z10:AA10"/>
    <mergeCell ref="X10:Y10"/>
    <mergeCell ref="T8:U8"/>
    <mergeCell ref="X11:Y11"/>
    <mergeCell ref="T11:U11"/>
    <mergeCell ref="Y48:Z48"/>
    <mergeCell ref="Y52:Z52"/>
    <mergeCell ref="Y49:Z49"/>
    <mergeCell ref="Y51:Z51"/>
    <mergeCell ref="AK49:AL49"/>
    <mergeCell ref="AI48:AJ48"/>
    <mergeCell ref="AC53:AH53"/>
    <mergeCell ref="AK56:AL56"/>
    <mergeCell ref="AM74:AP74"/>
    <mergeCell ref="AI56:AJ56"/>
    <mergeCell ref="AI57:AJ57"/>
    <mergeCell ref="AM62:AY62"/>
    <mergeCell ref="AM63:AY63"/>
    <mergeCell ref="AM64:AY64"/>
    <mergeCell ref="AM65:AY65"/>
    <mergeCell ref="AM66:AY66"/>
    <mergeCell ref="X75:Y76"/>
    <mergeCell ref="J63:K63"/>
    <mergeCell ref="AM73:AP73"/>
    <mergeCell ref="AK67:AL67"/>
    <mergeCell ref="AA68:AB68"/>
    <mergeCell ref="AA67:AB67"/>
    <mergeCell ref="AA65:AB65"/>
    <mergeCell ref="AA66:AB66"/>
    <mergeCell ref="Q66:R66"/>
    <mergeCell ref="Q67:R67"/>
    <mergeCell ref="AC47:AL47"/>
    <mergeCell ref="AK68:AL68"/>
    <mergeCell ref="AG68:AH68"/>
    <mergeCell ref="AE64:AF64"/>
    <mergeCell ref="AC66:AD66"/>
    <mergeCell ref="AC65:AD65"/>
    <mergeCell ref="AC55:AH55"/>
    <mergeCell ref="AE63:AF63"/>
    <mergeCell ref="AC56:AH56"/>
    <mergeCell ref="AK48:AL48"/>
    <mergeCell ref="AM75:AP75"/>
    <mergeCell ref="J21:K21"/>
    <mergeCell ref="AK58:AL58"/>
    <mergeCell ref="AI54:AJ54"/>
    <mergeCell ref="AK54:AL54"/>
    <mergeCell ref="AI55:AJ55"/>
    <mergeCell ref="AK55:AL55"/>
    <mergeCell ref="AC54:AH54"/>
    <mergeCell ref="AK57:AL57"/>
    <mergeCell ref="AC46:AL46"/>
    <mergeCell ref="N11:O11"/>
    <mergeCell ref="N13:O13"/>
    <mergeCell ref="N23:O23"/>
    <mergeCell ref="P23:Q23"/>
    <mergeCell ref="P20:Q20"/>
    <mergeCell ref="P18:Q18"/>
    <mergeCell ref="P22:Q22"/>
    <mergeCell ref="P21:Q21"/>
    <mergeCell ref="N8:O8"/>
    <mergeCell ref="P8:Q8"/>
    <mergeCell ref="P9:Q9"/>
    <mergeCell ref="R9:S9"/>
    <mergeCell ref="P11:Q11"/>
    <mergeCell ref="L19:M19"/>
    <mergeCell ref="P17:Q17"/>
    <mergeCell ref="L11:M11"/>
    <mergeCell ref="N14:O14"/>
    <mergeCell ref="L13:M13"/>
    <mergeCell ref="L7:M7"/>
    <mergeCell ref="J11:K11"/>
    <mergeCell ref="F9:G9"/>
    <mergeCell ref="H7:I7"/>
    <mergeCell ref="J9:K9"/>
    <mergeCell ref="L9:M9"/>
    <mergeCell ref="F8:G8"/>
    <mergeCell ref="H9:I9"/>
    <mergeCell ref="L8:M8"/>
    <mergeCell ref="H10:I10"/>
    <mergeCell ref="J65:K65"/>
    <mergeCell ref="J66:K66"/>
    <mergeCell ref="F7:G7"/>
    <mergeCell ref="J7:K7"/>
    <mergeCell ref="A31:G31"/>
    <mergeCell ref="A17:G17"/>
    <mergeCell ref="A25:G25"/>
    <mergeCell ref="A26:G26"/>
    <mergeCell ref="A27:G27"/>
    <mergeCell ref="A24:G24"/>
    <mergeCell ref="AC67:AD67"/>
    <mergeCell ref="AK64:AL64"/>
    <mergeCell ref="AK65:AL65"/>
    <mergeCell ref="AK66:AL66"/>
    <mergeCell ref="AE66:AF66"/>
    <mergeCell ref="AE65:AF65"/>
    <mergeCell ref="AK62:AL62"/>
    <mergeCell ref="AC62:AD62"/>
    <mergeCell ref="AK52:AL52"/>
    <mergeCell ref="U59:Z59"/>
    <mergeCell ref="U60:Z60"/>
    <mergeCell ref="AA59:AL59"/>
    <mergeCell ref="AA60:AL60"/>
    <mergeCell ref="AA61:AB61"/>
    <mergeCell ref="X61:Z61"/>
    <mergeCell ref="AC52:AH52"/>
    <mergeCell ref="AI38:AJ39"/>
    <mergeCell ref="AK38:AL39"/>
    <mergeCell ref="AJ21:AL21"/>
    <mergeCell ref="X21:Y21"/>
    <mergeCell ref="Z21:AA21"/>
    <mergeCell ref="AJ26:AL26"/>
    <mergeCell ref="X24:Y24"/>
    <mergeCell ref="Z24:AA24"/>
    <mergeCell ref="X23:Y23"/>
    <mergeCell ref="X22:Y22"/>
    <mergeCell ref="AJ20:AL20"/>
    <mergeCell ref="AH17:AI17"/>
    <mergeCell ref="R17:S17"/>
    <mergeCell ref="T17:U17"/>
    <mergeCell ref="V17:W17"/>
    <mergeCell ref="X17:Y17"/>
    <mergeCell ref="AJ18:AL18"/>
    <mergeCell ref="R20:S20"/>
    <mergeCell ref="T20:U20"/>
    <mergeCell ref="V20:W20"/>
    <mergeCell ref="J20:K20"/>
    <mergeCell ref="L21:M21"/>
    <mergeCell ref="N22:O22"/>
    <mergeCell ref="L25:M25"/>
    <mergeCell ref="N21:O21"/>
    <mergeCell ref="J25:K25"/>
    <mergeCell ref="N25:O25"/>
    <mergeCell ref="N24:O24"/>
    <mergeCell ref="L20:M20"/>
    <mergeCell ref="N20:O20"/>
    <mergeCell ref="H62:I62"/>
    <mergeCell ref="N26:O26"/>
    <mergeCell ref="P26:Q26"/>
    <mergeCell ref="L26:M26"/>
    <mergeCell ref="K41:L42"/>
    <mergeCell ref="N28:O28"/>
    <mergeCell ref="A40:AB40"/>
    <mergeCell ref="E38:F39"/>
    <mergeCell ref="C38:D39"/>
    <mergeCell ref="J27:K27"/>
    <mergeCell ref="R14:S14"/>
    <mergeCell ref="P14:Q14"/>
    <mergeCell ref="R26:S26"/>
    <mergeCell ref="N27:O27"/>
    <mergeCell ref="P27:Q27"/>
    <mergeCell ref="R27:S27"/>
    <mergeCell ref="P25:Q25"/>
    <mergeCell ref="V11:W11"/>
    <mergeCell ref="R12:S12"/>
    <mergeCell ref="T12:U12"/>
    <mergeCell ref="V12:W12"/>
    <mergeCell ref="R11:S11"/>
    <mergeCell ref="P12:Q12"/>
    <mergeCell ref="L22:M22"/>
    <mergeCell ref="L23:M23"/>
    <mergeCell ref="L27:M27"/>
    <mergeCell ref="L24:M24"/>
    <mergeCell ref="P24:Q24"/>
    <mergeCell ref="R24:S24"/>
    <mergeCell ref="J8:K8"/>
    <mergeCell ref="AF17:AG17"/>
    <mergeCell ref="AD18:AE18"/>
    <mergeCell ref="AF18:AG18"/>
    <mergeCell ref="J22:K22"/>
    <mergeCell ref="N19:O19"/>
    <mergeCell ref="J19:K19"/>
    <mergeCell ref="R18:S18"/>
    <mergeCell ref="P19:Q19"/>
    <mergeCell ref="R19:S19"/>
    <mergeCell ref="A32:G32"/>
    <mergeCell ref="H8:I8"/>
    <mergeCell ref="J24:K24"/>
    <mergeCell ref="F14:G14"/>
    <mergeCell ref="J14:K14"/>
    <mergeCell ref="F12:G12"/>
    <mergeCell ref="J12:K12"/>
    <mergeCell ref="H13:I13"/>
    <mergeCell ref="J23:K23"/>
    <mergeCell ref="J17:K17"/>
    <mergeCell ref="G38:H39"/>
    <mergeCell ref="E41:F42"/>
    <mergeCell ref="G44:H45"/>
    <mergeCell ref="I44:J45"/>
    <mergeCell ref="I41:J42"/>
    <mergeCell ref="A43:AB43"/>
    <mergeCell ref="U38:V39"/>
    <mergeCell ref="W38:X39"/>
    <mergeCell ref="H14:I14"/>
    <mergeCell ref="L12:M12"/>
    <mergeCell ref="N12:O12"/>
    <mergeCell ref="J18:K18"/>
    <mergeCell ref="L17:M17"/>
    <mergeCell ref="H15:I15"/>
    <mergeCell ref="L14:M14"/>
    <mergeCell ref="L18:M18"/>
    <mergeCell ref="N17:O17"/>
    <mergeCell ref="N18:O18"/>
    <mergeCell ref="A5:B6"/>
    <mergeCell ref="A3:B4"/>
    <mergeCell ref="M3:N4"/>
    <mergeCell ref="O3:Q4"/>
    <mergeCell ref="C5:E6"/>
    <mergeCell ref="F5:G6"/>
    <mergeCell ref="L5:M6"/>
    <mergeCell ref="N5:Q6"/>
    <mergeCell ref="C3:L4"/>
    <mergeCell ref="H5:K6"/>
    <mergeCell ref="AG4:AL4"/>
    <mergeCell ref="AG5:AL5"/>
    <mergeCell ref="N7:O7"/>
    <mergeCell ref="P7:Q7"/>
    <mergeCell ref="R7:S7"/>
    <mergeCell ref="T7:U7"/>
    <mergeCell ref="AD5:AF5"/>
    <mergeCell ref="Z7:AA7"/>
    <mergeCell ref="AD7:AL7"/>
    <mergeCell ref="AA6:AC6"/>
    <mergeCell ref="T10:U10"/>
    <mergeCell ref="V10:W10"/>
    <mergeCell ref="AD3:AL3"/>
    <mergeCell ref="AD4:AF4"/>
    <mergeCell ref="T9:U9"/>
    <mergeCell ref="V9:W9"/>
    <mergeCell ref="X8:Y8"/>
    <mergeCell ref="X7:Y7"/>
    <mergeCell ref="T3:W4"/>
    <mergeCell ref="T5:W6"/>
    <mergeCell ref="R15:S15"/>
    <mergeCell ref="H20:I20"/>
    <mergeCell ref="R3:S4"/>
    <mergeCell ref="AC42:AL42"/>
    <mergeCell ref="Q41:R42"/>
    <mergeCell ref="AD11:AL12"/>
    <mergeCell ref="V8:W8"/>
    <mergeCell ref="X9:Y9"/>
    <mergeCell ref="P10:Q10"/>
    <mergeCell ref="R10:S10"/>
    <mergeCell ref="A11:B11"/>
    <mergeCell ref="T15:U15"/>
    <mergeCell ref="V15:W15"/>
    <mergeCell ref="P13:Q13"/>
    <mergeCell ref="R13:S13"/>
    <mergeCell ref="T13:U13"/>
    <mergeCell ref="V13:W13"/>
    <mergeCell ref="L15:M15"/>
    <mergeCell ref="N15:O15"/>
    <mergeCell ref="P15:Q15"/>
    <mergeCell ref="J62:K62"/>
    <mergeCell ref="A1:V2"/>
    <mergeCell ref="F11:G11"/>
    <mergeCell ref="N9:O9"/>
    <mergeCell ref="F10:G10"/>
    <mergeCell ref="J10:K10"/>
    <mergeCell ref="L10:M10"/>
    <mergeCell ref="N10:O10"/>
    <mergeCell ref="A9:B9"/>
    <mergeCell ref="A10:B10"/>
    <mergeCell ref="U41:V42"/>
    <mergeCell ref="A41:B42"/>
    <mergeCell ref="M41:N42"/>
    <mergeCell ref="O41:P42"/>
    <mergeCell ref="S67:T67"/>
    <mergeCell ref="A59:T59"/>
    <mergeCell ref="S60:T61"/>
    <mergeCell ref="S62:T62"/>
    <mergeCell ref="H64:I64"/>
    <mergeCell ref="O60:P61"/>
    <mergeCell ref="K44:L45"/>
    <mergeCell ref="H50:J50"/>
    <mergeCell ref="Q55:R55"/>
    <mergeCell ref="H47:J47"/>
    <mergeCell ref="AA50:AB50"/>
    <mergeCell ref="A44:B45"/>
    <mergeCell ref="C44:D45"/>
    <mergeCell ref="E44:F45"/>
    <mergeCell ref="W47:X47"/>
    <mergeCell ref="Y47:Z47"/>
    <mergeCell ref="K49:L49"/>
    <mergeCell ref="M55:N55"/>
    <mergeCell ref="M56:N56"/>
    <mergeCell ref="K50:L50"/>
    <mergeCell ref="K52:L52"/>
    <mergeCell ref="K54:L54"/>
    <mergeCell ref="M51:N51"/>
    <mergeCell ref="M52:N52"/>
    <mergeCell ref="K55:L55"/>
    <mergeCell ref="K51:L51"/>
    <mergeCell ref="U57:V57"/>
    <mergeCell ref="K57:L57"/>
    <mergeCell ref="H60:K60"/>
    <mergeCell ref="H61:I61"/>
    <mergeCell ref="O57:P57"/>
    <mergeCell ref="L60:N61"/>
    <mergeCell ref="J61:K61"/>
    <mergeCell ref="M58:N58"/>
    <mergeCell ref="M57:N57"/>
    <mergeCell ref="O64:P64"/>
    <mergeCell ref="O67:P67"/>
    <mergeCell ref="O66:P66"/>
    <mergeCell ref="J68:K68"/>
    <mergeCell ref="M54:N54"/>
    <mergeCell ref="A53:AB53"/>
    <mergeCell ref="AA56:AB56"/>
    <mergeCell ref="AA57:AB57"/>
    <mergeCell ref="S58:T58"/>
    <mergeCell ref="U58:V58"/>
    <mergeCell ref="AC58:AH58"/>
    <mergeCell ref="AC61:AJ61"/>
    <mergeCell ref="AG62:AH62"/>
    <mergeCell ref="H48:J48"/>
    <mergeCell ref="H51:J51"/>
    <mergeCell ref="O68:P68"/>
    <mergeCell ref="O62:P62"/>
    <mergeCell ref="O55:P55"/>
    <mergeCell ref="O58:P58"/>
    <mergeCell ref="O63:P63"/>
    <mergeCell ref="BA71:BB71"/>
    <mergeCell ref="BD63:BE63"/>
    <mergeCell ref="BD64:BE64"/>
    <mergeCell ref="BB66:BC66"/>
    <mergeCell ref="AZ66:BA66"/>
    <mergeCell ref="AZ65:BA65"/>
    <mergeCell ref="AZ68:BA68"/>
    <mergeCell ref="BB67:BC67"/>
    <mergeCell ref="AZ67:BA67"/>
    <mergeCell ref="A13:B13"/>
    <mergeCell ref="A12:B12"/>
    <mergeCell ref="AJ17:AL17"/>
    <mergeCell ref="AJ19:AL19"/>
    <mergeCell ref="F13:G13"/>
    <mergeCell ref="A14:B14"/>
    <mergeCell ref="A15:B15"/>
    <mergeCell ref="J15:K15"/>
    <mergeCell ref="H17:I17"/>
    <mergeCell ref="F15:G15"/>
    <mergeCell ref="A33:G33"/>
    <mergeCell ref="A34:G34"/>
    <mergeCell ref="A35:G35"/>
    <mergeCell ref="A38:B39"/>
    <mergeCell ref="A37:AB37"/>
    <mergeCell ref="N34:O34"/>
    <mergeCell ref="P34:Q34"/>
    <mergeCell ref="R34:S34"/>
    <mergeCell ref="T34:U34"/>
    <mergeCell ref="V34:W34"/>
    <mergeCell ref="K38:L39"/>
    <mergeCell ref="J13:K13"/>
    <mergeCell ref="K47:L47"/>
    <mergeCell ref="I38:J39"/>
    <mergeCell ref="H19:I19"/>
    <mergeCell ref="H18:I18"/>
    <mergeCell ref="L30:M30"/>
    <mergeCell ref="H31:I31"/>
    <mergeCell ref="H28:I28"/>
    <mergeCell ref="J28:K28"/>
    <mergeCell ref="BS11:BT11"/>
    <mergeCell ref="V14:W14"/>
    <mergeCell ref="T14:U14"/>
    <mergeCell ref="BW46:BX46"/>
    <mergeCell ref="BS46:BT46"/>
    <mergeCell ref="BU46:BV46"/>
    <mergeCell ref="BI46:BR46"/>
    <mergeCell ref="AA38:AB39"/>
    <mergeCell ref="Y38:Z39"/>
    <mergeCell ref="S41:T42"/>
    <mergeCell ref="BU40:BV40"/>
    <mergeCell ref="BS41:BT41"/>
    <mergeCell ref="BU41:BV41"/>
    <mergeCell ref="BI40:BR40"/>
    <mergeCell ref="R5:S6"/>
    <mergeCell ref="BS40:BT40"/>
    <mergeCell ref="V7:W7"/>
    <mergeCell ref="BS6:BT6"/>
    <mergeCell ref="AM31:AN32"/>
    <mergeCell ref="AM34:AN35"/>
    <mergeCell ref="BS23:BT23"/>
    <mergeCell ref="BU23:BV23"/>
    <mergeCell ref="BU9:BV9"/>
    <mergeCell ref="BS10:BT10"/>
    <mergeCell ref="BS42:BT42"/>
    <mergeCell ref="BU42:BV42"/>
    <mergeCell ref="BS38:BT38"/>
    <mergeCell ref="BU38:BV38"/>
    <mergeCell ref="BS39:BT39"/>
    <mergeCell ref="BU39:BV39"/>
    <mergeCell ref="BS47:BT47"/>
    <mergeCell ref="BU47:BV47"/>
    <mergeCell ref="BS45:BT45"/>
    <mergeCell ref="BU45:BV45"/>
    <mergeCell ref="BI45:BR45"/>
    <mergeCell ref="BU6:BV6"/>
    <mergeCell ref="BS7:BT7"/>
    <mergeCell ref="BU7:BV7"/>
    <mergeCell ref="BS43:BT43"/>
    <mergeCell ref="BU43:BV43"/>
    <mergeCell ref="BU50:BV50"/>
    <mergeCell ref="BS51:BT51"/>
    <mergeCell ref="BU51:BV51"/>
    <mergeCell ref="BI51:BR51"/>
    <mergeCell ref="BS50:BT50"/>
    <mergeCell ref="BS49:BT49"/>
    <mergeCell ref="BU49:BV49"/>
    <mergeCell ref="BU54:BV54"/>
    <mergeCell ref="BS55:BT55"/>
    <mergeCell ref="BI54:BR54"/>
    <mergeCell ref="BS52:BT52"/>
    <mergeCell ref="BU52:BV52"/>
    <mergeCell ref="BS53:BT53"/>
    <mergeCell ref="BU53:BV53"/>
    <mergeCell ref="BI52:BR52"/>
    <mergeCell ref="BI53:BR53"/>
    <mergeCell ref="BU59:BV59"/>
    <mergeCell ref="BS59:BT59"/>
    <mergeCell ref="BS60:BT60"/>
    <mergeCell ref="BU58:BV58"/>
    <mergeCell ref="AM47:AY47"/>
    <mergeCell ref="AM49:AY49"/>
    <mergeCell ref="AM50:AY50"/>
    <mergeCell ref="AM51:AY51"/>
    <mergeCell ref="BS57:BT57"/>
    <mergeCell ref="BU57:BV57"/>
    <mergeCell ref="BI66:BR66"/>
    <mergeCell ref="BS64:BT64"/>
    <mergeCell ref="BU64:BV64"/>
    <mergeCell ref="BU61:BV61"/>
    <mergeCell ref="BU62:BV62"/>
    <mergeCell ref="BU63:BV63"/>
    <mergeCell ref="BS62:BT62"/>
    <mergeCell ref="BS63:BT63"/>
    <mergeCell ref="BS61:BT61"/>
    <mergeCell ref="BS65:BT65"/>
    <mergeCell ref="BU65:BV65"/>
    <mergeCell ref="BS66:BT66"/>
    <mergeCell ref="BU66:BV66"/>
    <mergeCell ref="BS24:BT24"/>
    <mergeCell ref="BU24:BV24"/>
    <mergeCell ref="BU60:BV60"/>
    <mergeCell ref="BS28:BT28"/>
    <mergeCell ref="BU28:BV28"/>
    <mergeCell ref="BS30:BT30"/>
    <mergeCell ref="BU30:BV30"/>
    <mergeCell ref="BS25:BT25"/>
    <mergeCell ref="BU25:BV25"/>
    <mergeCell ref="BW38:BX38"/>
    <mergeCell ref="BW39:BX39"/>
    <mergeCell ref="BW40:BX40"/>
    <mergeCell ref="BW49:BX49"/>
    <mergeCell ref="BS48:BT48"/>
    <mergeCell ref="BU48:BV48"/>
    <mergeCell ref="BS44:BT44"/>
    <mergeCell ref="BU44:BV44"/>
    <mergeCell ref="BW41:BX41"/>
    <mergeCell ref="BW44:BX44"/>
    <mergeCell ref="BW45:BX45"/>
    <mergeCell ref="BW47:BX47"/>
    <mergeCell ref="BW48:BX48"/>
    <mergeCell ref="BS56:BT56"/>
    <mergeCell ref="BU56:BV56"/>
    <mergeCell ref="BW50:BX50"/>
    <mergeCell ref="BU55:BV55"/>
    <mergeCell ref="BS54:BT54"/>
    <mergeCell ref="AG63:AH63"/>
    <mergeCell ref="AI63:AJ63"/>
    <mergeCell ref="AC63:AD63"/>
    <mergeCell ref="AC64:AD64"/>
    <mergeCell ref="AK61:AL61"/>
    <mergeCell ref="BU36:BV37"/>
    <mergeCell ref="BS58:BT58"/>
    <mergeCell ref="BI59:BR59"/>
    <mergeCell ref="BI60:BR60"/>
    <mergeCell ref="BI61:BR61"/>
    <mergeCell ref="U50:V50"/>
    <mergeCell ref="Y50:Z50"/>
    <mergeCell ref="Q50:R50"/>
    <mergeCell ref="W48:X48"/>
    <mergeCell ref="AA64:AB64"/>
    <mergeCell ref="AA63:AB63"/>
    <mergeCell ref="AA62:AB62"/>
    <mergeCell ref="AA58:AB58"/>
    <mergeCell ref="Q57:R57"/>
    <mergeCell ref="Q58:R58"/>
    <mergeCell ref="O51:P51"/>
    <mergeCell ref="H49:J49"/>
    <mergeCell ref="A51:G51"/>
    <mergeCell ref="A52:G52"/>
    <mergeCell ref="AA54:AB54"/>
    <mergeCell ref="Q48:R48"/>
    <mergeCell ref="U48:V48"/>
    <mergeCell ref="U49:V49"/>
    <mergeCell ref="AA48:AB48"/>
    <mergeCell ref="AA49:AB49"/>
    <mergeCell ref="A58:G58"/>
    <mergeCell ref="H52:J52"/>
    <mergeCell ref="H57:J57"/>
    <mergeCell ref="A55:G55"/>
    <mergeCell ref="H55:J55"/>
    <mergeCell ref="H58:J58"/>
    <mergeCell ref="H56:J56"/>
    <mergeCell ref="H54:J54"/>
    <mergeCell ref="AA47:AB47"/>
    <mergeCell ref="Q47:R47"/>
    <mergeCell ref="U61:W61"/>
    <mergeCell ref="M47:N47"/>
    <mergeCell ref="O47:P47"/>
    <mergeCell ref="O52:P52"/>
    <mergeCell ref="O49:P49"/>
    <mergeCell ref="M50:N50"/>
    <mergeCell ref="O50:P50"/>
    <mergeCell ref="M49:N49"/>
    <mergeCell ref="V18:W18"/>
    <mergeCell ref="X18:Y18"/>
    <mergeCell ref="Z18:AA18"/>
    <mergeCell ref="T19:U19"/>
    <mergeCell ref="V19:W19"/>
    <mergeCell ref="X19:Y19"/>
    <mergeCell ref="Z19:AA19"/>
    <mergeCell ref="T18:U18"/>
    <mergeCell ref="W41:X42"/>
    <mergeCell ref="A71:B72"/>
    <mergeCell ref="C71:D72"/>
    <mergeCell ref="AA55:AB55"/>
    <mergeCell ref="AA51:AB51"/>
    <mergeCell ref="AA52:AB52"/>
    <mergeCell ref="A64:G64"/>
    <mergeCell ref="A65:G65"/>
    <mergeCell ref="G41:H42"/>
    <mergeCell ref="C41:D42"/>
    <mergeCell ref="BS67:BT67"/>
    <mergeCell ref="BU67:BV67"/>
    <mergeCell ref="BA73:BB73"/>
    <mergeCell ref="BA74:BB74"/>
    <mergeCell ref="BI67:BR67"/>
    <mergeCell ref="BI68:BV68"/>
    <mergeCell ref="BF68:BH68"/>
    <mergeCell ref="BD68:BE68"/>
    <mergeCell ref="BB68:BC68"/>
    <mergeCell ref="BC71:BD71"/>
    <mergeCell ref="AZ62:BA62"/>
    <mergeCell ref="AZ63:BA63"/>
    <mergeCell ref="AZ55:BA55"/>
    <mergeCell ref="AZ56:BA56"/>
    <mergeCell ref="AQ74:AS74"/>
    <mergeCell ref="AE68:AF68"/>
    <mergeCell ref="AY72:AZ72"/>
    <mergeCell ref="BA72:BB72"/>
    <mergeCell ref="AI62:AJ62"/>
    <mergeCell ref="AE62:AF62"/>
    <mergeCell ref="AI64:AJ64"/>
    <mergeCell ref="AI58:AJ58"/>
    <mergeCell ref="AC48:AH48"/>
    <mergeCell ref="AK53:AL53"/>
    <mergeCell ref="AI52:AJ52"/>
    <mergeCell ref="BB55:BC55"/>
    <mergeCell ref="AC51:AH51"/>
    <mergeCell ref="AC50:AH50"/>
    <mergeCell ref="AC49:AH49"/>
    <mergeCell ref="AI49:AJ49"/>
    <mergeCell ref="AZ64:BA64"/>
    <mergeCell ref="AZ60:BA60"/>
    <mergeCell ref="AC68:AD68"/>
    <mergeCell ref="AE67:AF67"/>
    <mergeCell ref="AI53:AJ53"/>
    <mergeCell ref="AK50:AL50"/>
    <mergeCell ref="AI51:AJ51"/>
    <mergeCell ref="AI67:AJ67"/>
    <mergeCell ref="AC57:AH57"/>
    <mergeCell ref="AG64:AH64"/>
    <mergeCell ref="BW12:BX12"/>
    <mergeCell ref="BS12:BT12"/>
    <mergeCell ref="BS22:BT22"/>
    <mergeCell ref="BA75:BB75"/>
    <mergeCell ref="BA76:BB76"/>
    <mergeCell ref="BS36:BT37"/>
    <mergeCell ref="BD58:BE58"/>
    <mergeCell ref="BD59:BE59"/>
    <mergeCell ref="BD60:BE60"/>
    <mergeCell ref="BD61:BE61"/>
    <mergeCell ref="BS13:BT13"/>
    <mergeCell ref="BU13:BV13"/>
    <mergeCell ref="BS14:BT14"/>
    <mergeCell ref="BU14:BV14"/>
    <mergeCell ref="BS8:BT8"/>
    <mergeCell ref="BU8:BV8"/>
    <mergeCell ref="BS9:BT9"/>
    <mergeCell ref="BU12:BV12"/>
    <mergeCell ref="BU10:BV10"/>
    <mergeCell ref="BU11:BV11"/>
    <mergeCell ref="BW17:BX17"/>
    <mergeCell ref="BI18:BX18"/>
    <mergeCell ref="BI19:BR20"/>
    <mergeCell ref="BI21:BR21"/>
    <mergeCell ref="BS21:BT21"/>
    <mergeCell ref="BU21:BV21"/>
    <mergeCell ref="BS19:BT20"/>
    <mergeCell ref="BU19:BV20"/>
    <mergeCell ref="BW19:BX20"/>
    <mergeCell ref="BS27:BT27"/>
    <mergeCell ref="BU27:BV27"/>
    <mergeCell ref="BW27:BX27"/>
    <mergeCell ref="BW21:BX21"/>
    <mergeCell ref="BW22:BX22"/>
    <mergeCell ref="BW23:BX23"/>
    <mergeCell ref="BW24:BX24"/>
    <mergeCell ref="BW57:BX57"/>
    <mergeCell ref="BW51:BX51"/>
    <mergeCell ref="BW52:BX52"/>
    <mergeCell ref="BW53:BX53"/>
    <mergeCell ref="BW58:BX58"/>
    <mergeCell ref="BW42:BX42"/>
    <mergeCell ref="BW43:BX43"/>
    <mergeCell ref="BW66:BX66"/>
    <mergeCell ref="BW67:BX67"/>
    <mergeCell ref="BW60:BX60"/>
    <mergeCell ref="BW61:BX61"/>
    <mergeCell ref="BW62:BX62"/>
    <mergeCell ref="BW63:BX63"/>
    <mergeCell ref="BW8:BX8"/>
    <mergeCell ref="BW9:BX9"/>
    <mergeCell ref="BW10:BX10"/>
    <mergeCell ref="BW11:BX11"/>
    <mergeCell ref="BW64:BX64"/>
    <mergeCell ref="BW65:BX65"/>
    <mergeCell ref="BW59:BX59"/>
    <mergeCell ref="BW54:BX54"/>
    <mergeCell ref="BW55:BX55"/>
    <mergeCell ref="BW56:BX56"/>
    <mergeCell ref="BW13:BX13"/>
    <mergeCell ref="BW14:BX14"/>
    <mergeCell ref="BW15:BX15"/>
    <mergeCell ref="BW16:BX16"/>
    <mergeCell ref="BW68:BX68"/>
    <mergeCell ref="BW2:BX3"/>
    <mergeCell ref="BW4:BX4"/>
    <mergeCell ref="BW5:BX5"/>
    <mergeCell ref="BW6:BX6"/>
    <mergeCell ref="BW7:BX7"/>
    <mergeCell ref="H22:I22"/>
    <mergeCell ref="H25:I25"/>
    <mergeCell ref="H21:I21"/>
    <mergeCell ref="BW33:BX33"/>
    <mergeCell ref="BU32:BV32"/>
    <mergeCell ref="BW32:BX32"/>
    <mergeCell ref="BW30:BX30"/>
    <mergeCell ref="BU31:BV31"/>
    <mergeCell ref="BW31:BX31"/>
    <mergeCell ref="BW28:BX28"/>
    <mergeCell ref="L28:M28"/>
    <mergeCell ref="H29:I29"/>
    <mergeCell ref="J29:K29"/>
    <mergeCell ref="L29:M29"/>
    <mergeCell ref="H23:I23"/>
    <mergeCell ref="H24:I24"/>
    <mergeCell ref="H26:I26"/>
    <mergeCell ref="H27:I27"/>
    <mergeCell ref="J26:K26"/>
    <mergeCell ref="H30:I30"/>
    <mergeCell ref="J30:K30"/>
    <mergeCell ref="BS32:BT32"/>
    <mergeCell ref="J31:K31"/>
    <mergeCell ref="L31:M31"/>
    <mergeCell ref="H32:I32"/>
    <mergeCell ref="J32:K32"/>
    <mergeCell ref="L32:M32"/>
    <mergeCell ref="BS31:BT31"/>
    <mergeCell ref="BI30:BR30"/>
    <mergeCell ref="H33:I33"/>
    <mergeCell ref="J33:K33"/>
    <mergeCell ref="L33:M33"/>
    <mergeCell ref="H34:I34"/>
    <mergeCell ref="J34:K34"/>
    <mergeCell ref="L34:M34"/>
    <mergeCell ref="BD57:BE57"/>
    <mergeCell ref="BF55:BH55"/>
    <mergeCell ref="BF56:BH56"/>
    <mergeCell ref="BF57:BH57"/>
    <mergeCell ref="BD56:BE56"/>
    <mergeCell ref="H35:I35"/>
    <mergeCell ref="J35:K35"/>
    <mergeCell ref="L35:M35"/>
    <mergeCell ref="AK51:AL51"/>
    <mergeCell ref="AI50:AJ50"/>
    <mergeCell ref="BY1:BZ1"/>
    <mergeCell ref="BY2:BZ2"/>
    <mergeCell ref="BY3:BZ3"/>
    <mergeCell ref="BE19:BF20"/>
    <mergeCell ref="BE22:BF23"/>
    <mergeCell ref="BW34:BX34"/>
    <mergeCell ref="BS33:BT33"/>
    <mergeCell ref="BS29:BT29"/>
    <mergeCell ref="BU29:BV29"/>
    <mergeCell ref="BW29:BX29"/>
    <mergeCell ref="BD52:BE52"/>
    <mergeCell ref="BD53:BE53"/>
    <mergeCell ref="BD54:BE54"/>
    <mergeCell ref="BD55:BE55"/>
    <mergeCell ref="BD49:BE49"/>
    <mergeCell ref="BD50:BE50"/>
    <mergeCell ref="BD51:BE51"/>
    <mergeCell ref="BB63:BC63"/>
    <mergeCell ref="BB64:BC64"/>
    <mergeCell ref="BB65:BC65"/>
    <mergeCell ref="BB59:BC59"/>
    <mergeCell ref="BB60:BC60"/>
    <mergeCell ref="BB61:BC61"/>
    <mergeCell ref="BB62:BC62"/>
    <mergeCell ref="AZ59:BA59"/>
    <mergeCell ref="AM60:AY60"/>
    <mergeCell ref="BB56:BC56"/>
    <mergeCell ref="BB57:BC57"/>
    <mergeCell ref="BB51:BC51"/>
    <mergeCell ref="BB52:BC52"/>
    <mergeCell ref="BB53:BC53"/>
    <mergeCell ref="BB54:BC54"/>
    <mergeCell ref="BB58:BC58"/>
    <mergeCell ref="AM58:AY58"/>
    <mergeCell ref="AM59:AY59"/>
    <mergeCell ref="AM61:AY61"/>
    <mergeCell ref="AZ51:BA51"/>
    <mergeCell ref="AZ52:BA52"/>
    <mergeCell ref="AZ53:BA53"/>
    <mergeCell ref="AZ54:BA54"/>
    <mergeCell ref="AZ61:BA61"/>
    <mergeCell ref="AZ57:BA57"/>
    <mergeCell ref="AZ58:BA58"/>
    <mergeCell ref="AM52:AY52"/>
    <mergeCell ref="AM53:AY53"/>
    <mergeCell ref="AM54:AY54"/>
    <mergeCell ref="AM55:AY55"/>
    <mergeCell ref="AM56:AY56"/>
    <mergeCell ref="AM57:AY57"/>
    <mergeCell ref="AM48:AY48"/>
    <mergeCell ref="BF47:BH47"/>
    <mergeCell ref="AZ48:BA48"/>
    <mergeCell ref="BD48:BE48"/>
    <mergeCell ref="AZ49:BA49"/>
    <mergeCell ref="AZ50:BA50"/>
    <mergeCell ref="BB48:BC48"/>
    <mergeCell ref="BB49:BC49"/>
    <mergeCell ref="BB50:BC50"/>
    <mergeCell ref="BB46:BC46"/>
    <mergeCell ref="AZ46:BA46"/>
    <mergeCell ref="AM46:AY46"/>
    <mergeCell ref="AZ47:BA47"/>
    <mergeCell ref="BB47:BC47"/>
    <mergeCell ref="BD47:BE47"/>
    <mergeCell ref="BD65:BE65"/>
    <mergeCell ref="BD66:BE66"/>
    <mergeCell ref="BD67:BE67"/>
    <mergeCell ref="BF48:BH48"/>
    <mergeCell ref="BF49:BH49"/>
    <mergeCell ref="BF50:BH50"/>
    <mergeCell ref="BF51:BH51"/>
    <mergeCell ref="BF52:BH52"/>
    <mergeCell ref="BF53:BH53"/>
    <mergeCell ref="BF54:BH54"/>
    <mergeCell ref="BF64:BH64"/>
    <mergeCell ref="BF65:BH65"/>
    <mergeCell ref="BF58:BH58"/>
    <mergeCell ref="BF59:BH59"/>
    <mergeCell ref="BF60:BH60"/>
    <mergeCell ref="BF61:BH61"/>
    <mergeCell ref="BF66:BH66"/>
    <mergeCell ref="BF67:BH67"/>
    <mergeCell ref="BG19:BH20"/>
    <mergeCell ref="BG22:BH23"/>
    <mergeCell ref="BG25:BH26"/>
    <mergeCell ref="BF62:BH62"/>
    <mergeCell ref="BF63:BH63"/>
    <mergeCell ref="AM45:BH45"/>
    <mergeCell ref="BF46:BH46"/>
    <mergeCell ref="BD46:BE46"/>
    <mergeCell ref="AM19:AN20"/>
    <mergeCell ref="AO19:AP20"/>
    <mergeCell ref="AM22:AN23"/>
    <mergeCell ref="AO22:AP23"/>
    <mergeCell ref="AM21:BH21"/>
    <mergeCell ref="AU22:AV23"/>
    <mergeCell ref="AW22:AX23"/>
    <mergeCell ref="AY22:AZ23"/>
    <mergeCell ref="BA22:BB23"/>
    <mergeCell ref="BA19:BB20"/>
    <mergeCell ref="AM37:AU37"/>
    <mergeCell ref="AV37:AW37"/>
    <mergeCell ref="BC25:BD26"/>
    <mergeCell ref="AU25:AV26"/>
    <mergeCell ref="AW25:AX26"/>
    <mergeCell ref="AQ25:AR26"/>
    <mergeCell ref="AY25:AZ26"/>
    <mergeCell ref="BA25:BB26"/>
    <mergeCell ref="AM25:AN26"/>
    <mergeCell ref="AO25:AP26"/>
    <mergeCell ref="AM40:AU40"/>
    <mergeCell ref="AV40:AW40"/>
    <mergeCell ref="BG40:BH40"/>
    <mergeCell ref="AM39:AU39"/>
    <mergeCell ref="AV39:AW39"/>
    <mergeCell ref="BG39:BH39"/>
    <mergeCell ref="AX39:BF39"/>
    <mergeCell ref="AX40:BF40"/>
    <mergeCell ref="AX43:BF43"/>
    <mergeCell ref="BG43:BH43"/>
    <mergeCell ref="AM42:AU42"/>
    <mergeCell ref="AV42:AW42"/>
    <mergeCell ref="BG42:BH42"/>
    <mergeCell ref="AM41:AU41"/>
    <mergeCell ref="AV41:AW41"/>
    <mergeCell ref="BG41:BH41"/>
    <mergeCell ref="AX41:BF41"/>
    <mergeCell ref="AX42:BF42"/>
    <mergeCell ref="AM38:AU38"/>
    <mergeCell ref="AV38:AW38"/>
    <mergeCell ref="AX38:BF38"/>
    <mergeCell ref="BG38:BH38"/>
    <mergeCell ref="AM44:AU44"/>
    <mergeCell ref="AV44:AW44"/>
    <mergeCell ref="AX44:BF44"/>
    <mergeCell ref="BG44:BH44"/>
    <mergeCell ref="AM43:AU43"/>
    <mergeCell ref="AV43:AW43"/>
    <mergeCell ref="BI1:BX1"/>
    <mergeCell ref="BI2:BR3"/>
    <mergeCell ref="BI4:BR4"/>
    <mergeCell ref="BI5:BR5"/>
    <mergeCell ref="BS2:BT3"/>
    <mergeCell ref="BU2:BV3"/>
    <mergeCell ref="BS4:BT4"/>
    <mergeCell ref="BU4:BV4"/>
    <mergeCell ref="BS5:BT5"/>
    <mergeCell ref="BU5:BV5"/>
    <mergeCell ref="BI10:BR10"/>
    <mergeCell ref="BI11:BR11"/>
    <mergeCell ref="BI12:BR12"/>
    <mergeCell ref="BI13:BR13"/>
    <mergeCell ref="BI6:BR6"/>
    <mergeCell ref="BI7:BR7"/>
    <mergeCell ref="BI8:BR8"/>
    <mergeCell ref="BI9:BR9"/>
    <mergeCell ref="BI14:BR14"/>
    <mergeCell ref="BI15:BR15"/>
    <mergeCell ref="BI16:BR16"/>
    <mergeCell ref="BI17:BV17"/>
    <mergeCell ref="BS16:BT16"/>
    <mergeCell ref="BU16:BV16"/>
    <mergeCell ref="BS15:BT15"/>
    <mergeCell ref="BU15:BV15"/>
    <mergeCell ref="BI26:BR26"/>
    <mergeCell ref="BI27:BR27"/>
    <mergeCell ref="BI28:BR28"/>
    <mergeCell ref="BI29:BR29"/>
    <mergeCell ref="BI22:BR22"/>
    <mergeCell ref="BI23:BR23"/>
    <mergeCell ref="BI24:BR24"/>
    <mergeCell ref="BI25:BR25"/>
    <mergeCell ref="BI35:BX35"/>
    <mergeCell ref="BI36:BR37"/>
    <mergeCell ref="BI38:BR38"/>
    <mergeCell ref="BI39:BR39"/>
    <mergeCell ref="BI31:BR31"/>
    <mergeCell ref="BI32:BR32"/>
    <mergeCell ref="BI33:BR33"/>
    <mergeCell ref="BI34:BV34"/>
    <mergeCell ref="BU33:BV33"/>
    <mergeCell ref="BW36:BX37"/>
    <mergeCell ref="BI47:BR47"/>
    <mergeCell ref="BI48:BR48"/>
    <mergeCell ref="BI49:BR49"/>
    <mergeCell ref="BI50:BR50"/>
    <mergeCell ref="BI41:BR41"/>
    <mergeCell ref="BI42:BR42"/>
    <mergeCell ref="BI43:BR43"/>
    <mergeCell ref="BI44:BR44"/>
    <mergeCell ref="AW13:BH13"/>
    <mergeCell ref="AW12:BH12"/>
    <mergeCell ref="BI62:BR62"/>
    <mergeCell ref="BI63:BR63"/>
    <mergeCell ref="BI64:BR64"/>
    <mergeCell ref="BI65:BR65"/>
    <mergeCell ref="BI55:BR55"/>
    <mergeCell ref="BI56:BR56"/>
    <mergeCell ref="BI57:BR57"/>
    <mergeCell ref="BI58:BR58"/>
    <mergeCell ref="AW17:BH17"/>
    <mergeCell ref="AX37:BF37"/>
    <mergeCell ref="BG37:BH37"/>
    <mergeCell ref="AW16:BH16"/>
    <mergeCell ref="AW15:BH15"/>
    <mergeCell ref="AW14:BH14"/>
    <mergeCell ref="AY19:AZ20"/>
    <mergeCell ref="BC19:BD20"/>
    <mergeCell ref="AW11:BH11"/>
    <mergeCell ref="AW1:BB1"/>
    <mergeCell ref="BC1:BH1"/>
    <mergeCell ref="AW7:AX8"/>
    <mergeCell ref="AY7:AZ8"/>
    <mergeCell ref="BA7:BB8"/>
    <mergeCell ref="BG7:BH8"/>
    <mergeCell ref="BE7:BF8"/>
    <mergeCell ref="AW9:BH9"/>
    <mergeCell ref="AW10:BH10"/>
    <mergeCell ref="AM24:BH24"/>
    <mergeCell ref="AM36:BH36"/>
    <mergeCell ref="AS19:AT20"/>
    <mergeCell ref="AS22:AT23"/>
    <mergeCell ref="AS25:AT26"/>
    <mergeCell ref="AM28:AN29"/>
    <mergeCell ref="BC22:BD23"/>
    <mergeCell ref="AU19:AV20"/>
    <mergeCell ref="AW19:AX20"/>
    <mergeCell ref="AQ34:AR35"/>
    <mergeCell ref="AO28:AP29"/>
    <mergeCell ref="AO31:AP32"/>
    <mergeCell ref="AO34:AP35"/>
    <mergeCell ref="AY28:AZ29"/>
    <mergeCell ref="AU34:AV35"/>
    <mergeCell ref="AW34:AX35"/>
    <mergeCell ref="AY34:AZ35"/>
    <mergeCell ref="AS33:BB33"/>
    <mergeCell ref="AQ31:AR32"/>
    <mergeCell ref="AS31:AT32"/>
    <mergeCell ref="BC34:BD35"/>
    <mergeCell ref="BE34:BF35"/>
    <mergeCell ref="BG34:BH35"/>
    <mergeCell ref="BG28:BH29"/>
    <mergeCell ref="BC31:BD32"/>
    <mergeCell ref="BE31:BF32"/>
    <mergeCell ref="BG31:BH32"/>
    <mergeCell ref="BC33:BE33"/>
    <mergeCell ref="BF30:BH30"/>
    <mergeCell ref="BF33:BH33"/>
    <mergeCell ref="AM33:AR33"/>
    <mergeCell ref="BA34:BB35"/>
    <mergeCell ref="AU31:AV32"/>
    <mergeCell ref="AW31:AX32"/>
    <mergeCell ref="AY31:AZ32"/>
    <mergeCell ref="BA31:BB32"/>
    <mergeCell ref="AS34:AT35"/>
    <mergeCell ref="AA5:AC5"/>
    <mergeCell ref="AS27:BB27"/>
    <mergeCell ref="BC27:BE27"/>
    <mergeCell ref="BF27:BH27"/>
    <mergeCell ref="AS30:BB30"/>
    <mergeCell ref="BC30:BE30"/>
    <mergeCell ref="AW28:AX29"/>
    <mergeCell ref="AM27:AR27"/>
    <mergeCell ref="AM30:AR30"/>
    <mergeCell ref="AU28:AV29"/>
    <mergeCell ref="BC2:BH4"/>
    <mergeCell ref="AW5:BE6"/>
    <mergeCell ref="BF5:BH6"/>
    <mergeCell ref="BC7:BD8"/>
    <mergeCell ref="X3:Z3"/>
    <mergeCell ref="X4:Z4"/>
    <mergeCell ref="X5:Z5"/>
    <mergeCell ref="X6:Z6"/>
    <mergeCell ref="AA3:AC3"/>
    <mergeCell ref="AA4:AC4"/>
  </mergeCells>
  <phoneticPr fontId="1"/>
  <conditionalFormatting sqref="AC62:AJ68">
    <cfRule type="cellIs" dxfId="2" priority="1" stopIfTrue="1" operator="greaterThanOrEqual">
      <formula>$C$71*2</formula>
    </cfRule>
    <cfRule type="cellIs" dxfId="1" priority="2" stopIfTrue="1" operator="greaterThanOrEqual">
      <formula>$C$71</formula>
    </cfRule>
  </conditionalFormatting>
  <conditionalFormatting sqref="N9:O10">
    <cfRule type="expression" dxfId="0" priority="3" stopIfTrue="1">
      <formula>$AQ$73=$BG$72</formula>
    </cfRule>
  </conditionalFormatting>
  <dataValidations count="9">
    <dataValidation imeMode="halfAlpha" allowBlank="1" showInputMessage="1" showErrorMessage="1" sqref="H18:I36"/>
    <dataValidation type="list" allowBlank="1" showInputMessage="1" showErrorMessage="1" sqref="T3:W3">
      <formula1>"男性,女性"</formula1>
    </dataValidation>
    <dataValidation type="list" allowBlank="1" showInputMessage="1" showErrorMessage="1" sqref="J18:K36">
      <formula1>$A$8:$A$15</formula1>
    </dataValidation>
    <dataValidation type="list" allowBlank="1" showInputMessage="1" showErrorMessage="1" sqref="AC41:AK45">
      <formula1>"　,出血　１,出血　２,出血　３,転倒,睡眠,金縛り,自我喪失"</formula1>
    </dataValidation>
    <dataValidation type="list" showInputMessage="1" showErrorMessage="1" sqref="BY21:BY34 BY5:BY17 BY38:BY68">
      <formula1>"Y,N"</formula1>
    </dataValidation>
    <dataValidation type="list" imeMode="disabled" allowBlank="1" showInputMessage="1" showErrorMessage="1" sqref="BY4">
      <formula1>"Y,N"</formula1>
    </dataValidation>
    <dataValidation type="list" allowBlank="1" showInputMessage="1" showErrorMessage="1" sqref="AZ47:BA67">
      <formula1>"内なる,精霊,神授,創世"</formula1>
    </dataValidation>
    <dataValidation type="list" allowBlank="1" showInputMessage="1" showErrorMessage="1" sqref="BF47:BH67">
      <formula1>"刹那,暫時,月と陽"</formula1>
    </dataValidation>
    <dataValidation type="list" allowBlank="1" showInputMessage="1" showErrorMessage="1" sqref="BF27:BH27 BF30:BH30 BF33:BH33">
      <formula1>"精霊,神授.,創世"</formula1>
    </dataValidation>
  </dataValidations>
  <printOptions horizontalCentered="1" verticalCentered="1"/>
  <pageMargins left="0.19685039370078741" right="0.19685039370078741" top="0.59055118110236227" bottom="0.19685039370078741" header="0.31496062992125984" footer="0"/>
  <pageSetup paperSize="9" orientation="portrait" horizontalDpi="4294967293" r:id="rId1"/>
  <headerFooter alignWithMargins="0">
    <oddHeader xml:space="preserve">&amp;R&amp;"Broadway BT,太字"Wizard&amp;&amp;Warrior &amp;"ＭＳ Ｐゴシック,標準"  </oddHeader>
  </headerFooter>
  <colBreaks count="1" manualBreakCount="1">
    <brk id="76" max="6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4" name="Check Box 82">
              <controlPr defaultSize="0" autoFill="0" autoLine="0" autoPict="0">
                <anchor moveWithCells="1">
                  <from>
                    <xdr:col>33</xdr:col>
                    <xdr:colOff>95250</xdr:colOff>
                    <xdr:row>16</xdr:row>
                    <xdr:rowOff>104775</xdr:rowOff>
                  </from>
                  <to>
                    <xdr:col>35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33</xdr:col>
                    <xdr:colOff>104775</xdr:colOff>
                    <xdr:row>17</xdr:row>
                    <xdr:rowOff>114300</xdr:rowOff>
                  </from>
                  <to>
                    <xdr:col>35</xdr:col>
                    <xdr:colOff>9525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33</xdr:col>
                    <xdr:colOff>104775</xdr:colOff>
                    <xdr:row>18</xdr:row>
                    <xdr:rowOff>114300</xdr:rowOff>
                  </from>
                  <to>
                    <xdr:col>35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Check Box 86">
              <controlPr defaultSize="0" autoFill="0" autoLine="0" autoPict="0">
                <anchor moveWithCells="1">
                  <from>
                    <xdr:col>33</xdr:col>
                    <xdr:colOff>104775</xdr:colOff>
                    <xdr:row>19</xdr:row>
                    <xdr:rowOff>114300</xdr:rowOff>
                  </from>
                  <to>
                    <xdr:col>35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33</xdr:col>
                    <xdr:colOff>104775</xdr:colOff>
                    <xdr:row>20</xdr:row>
                    <xdr:rowOff>114300</xdr:rowOff>
                  </from>
                  <to>
                    <xdr:col>35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114300</xdr:rowOff>
                  </from>
                  <to>
                    <xdr:col>35</xdr:col>
                    <xdr:colOff>9525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" name="Check Box 89">
              <controlPr defaultSize="0" autoFill="0" autoLine="0" autoPict="0">
                <anchor moveWithCells="1">
                  <from>
                    <xdr:col>33</xdr:col>
                    <xdr:colOff>104775</xdr:colOff>
                    <xdr:row>22</xdr:row>
                    <xdr:rowOff>114300</xdr:rowOff>
                  </from>
                  <to>
                    <xdr:col>35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33</xdr:col>
                    <xdr:colOff>104775</xdr:colOff>
                    <xdr:row>23</xdr:row>
                    <xdr:rowOff>114300</xdr:rowOff>
                  </from>
                  <to>
                    <xdr:col>35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Check Box 91">
              <controlPr defaultSize="0" autoFill="0" autoLine="0" autoPict="0">
                <anchor moveWithCells="1">
                  <from>
                    <xdr:col>33</xdr:col>
                    <xdr:colOff>104775</xdr:colOff>
                    <xdr:row>24</xdr:row>
                    <xdr:rowOff>114300</xdr:rowOff>
                  </from>
                  <to>
                    <xdr:col>35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33</xdr:col>
                    <xdr:colOff>104775</xdr:colOff>
                    <xdr:row>25</xdr:row>
                    <xdr:rowOff>114300</xdr:rowOff>
                  </from>
                  <to>
                    <xdr:col>35</xdr:col>
                    <xdr:colOff>9525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33</xdr:col>
                    <xdr:colOff>104775</xdr:colOff>
                    <xdr:row>26</xdr:row>
                    <xdr:rowOff>114300</xdr:rowOff>
                  </from>
                  <to>
                    <xdr:col>35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33</xdr:col>
                    <xdr:colOff>104775</xdr:colOff>
                    <xdr:row>27</xdr:row>
                    <xdr:rowOff>114300</xdr:rowOff>
                  </from>
                  <to>
                    <xdr:col>35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95">
              <controlPr defaultSize="0" autoFill="0" autoLine="0" autoPict="0">
                <anchor moveWithCells="1">
                  <from>
                    <xdr:col>33</xdr:col>
                    <xdr:colOff>104775</xdr:colOff>
                    <xdr:row>31</xdr:row>
                    <xdr:rowOff>114300</xdr:rowOff>
                  </from>
                  <to>
                    <xdr:col>35</xdr:col>
                    <xdr:colOff>9525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Check Box 96">
              <controlPr defaultSize="0" autoFill="0" autoLine="0" autoPict="0">
                <anchor moveWithCells="1">
                  <from>
                    <xdr:col>33</xdr:col>
                    <xdr:colOff>104775</xdr:colOff>
                    <xdr:row>29</xdr:row>
                    <xdr:rowOff>114300</xdr:rowOff>
                  </from>
                  <to>
                    <xdr:col>35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33</xdr:col>
                    <xdr:colOff>104775</xdr:colOff>
                    <xdr:row>28</xdr:row>
                    <xdr:rowOff>114300</xdr:rowOff>
                  </from>
                  <to>
                    <xdr:col>35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33</xdr:col>
                    <xdr:colOff>104775</xdr:colOff>
                    <xdr:row>30</xdr:row>
                    <xdr:rowOff>114300</xdr:rowOff>
                  </from>
                  <to>
                    <xdr:col>35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33</xdr:col>
                    <xdr:colOff>104775</xdr:colOff>
                    <xdr:row>33</xdr:row>
                    <xdr:rowOff>114300</xdr:rowOff>
                  </from>
                  <to>
                    <xdr:col>35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33</xdr:col>
                    <xdr:colOff>104775</xdr:colOff>
                    <xdr:row>32</xdr:row>
                    <xdr:rowOff>114300</xdr:rowOff>
                  </from>
                  <to>
                    <xdr:col>35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2" name="Check Box 103">
              <controlPr defaultSize="0" autoFill="0" autoLine="0" autoPict="0">
                <anchor moveWithCells="1">
                  <from>
                    <xdr:col>33</xdr:col>
                    <xdr:colOff>104775</xdr:colOff>
                    <xdr:row>34</xdr:row>
                    <xdr:rowOff>114300</xdr:rowOff>
                  </from>
                  <to>
                    <xdr:col>35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キャラクターシート</vt:lpstr>
      <vt:lpstr>キャラクターシート!Print_Area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</dc:creator>
  <cp:lastModifiedBy>kazuyoshi</cp:lastModifiedBy>
  <cp:lastPrinted>2018-10-23T14:16:15Z</cp:lastPrinted>
  <dcterms:created xsi:type="dcterms:W3CDTF">2015-08-18T01:27:33Z</dcterms:created>
  <dcterms:modified xsi:type="dcterms:W3CDTF">2018-11-16T15:07:08Z</dcterms:modified>
</cp:coreProperties>
</file>